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075" activeTab="1"/>
  </bookViews>
  <sheets>
    <sheet name="MŠ" sheetId="20" r:id="rId1"/>
    <sheet name="Rozpočet PO 2019" sheetId="21" r:id="rId2"/>
    <sheet name="List2" sheetId="11" state="hidden" r:id="rId3"/>
    <sheet name="List1" sheetId="10" state="hidden" r:id="rId4"/>
    <sheet name="List3" sheetId="3" state="hidden" r:id="rId5"/>
  </sheets>
  <definedNames>
    <definedName name="_xlnm.Print_Area" localSheetId="1">'Rozpočet PO 2019'!$A$1:$D$36</definedName>
  </definedNames>
  <calcPr calcId="145621"/>
</workbook>
</file>

<file path=xl/calcChain.xml><?xml version="1.0" encoding="utf-8"?>
<calcChain xmlns="http://schemas.openxmlformats.org/spreadsheetml/2006/main">
  <c r="L15" i="20" l="1"/>
  <c r="M15" i="20"/>
  <c r="N15" i="20"/>
  <c r="D32" i="21"/>
  <c r="D31" i="21"/>
  <c r="D30" i="21"/>
  <c r="D29" i="21"/>
  <c r="D27" i="21"/>
  <c r="D26" i="21"/>
  <c r="D25" i="21"/>
  <c r="D24" i="21"/>
  <c r="D20" i="21"/>
  <c r="D12" i="21"/>
  <c r="D11" i="21"/>
  <c r="G57" i="20" l="1"/>
  <c r="H57" i="20"/>
  <c r="Q56" i="20"/>
  <c r="P56" i="20"/>
  <c r="I56" i="20"/>
  <c r="F56" i="20"/>
  <c r="E56" i="20"/>
  <c r="D56" i="20"/>
  <c r="G56" i="20" s="1"/>
  <c r="C56" i="20"/>
  <c r="B56" i="20"/>
  <c r="G55" i="20"/>
  <c r="H55" i="20" s="1"/>
  <c r="G54" i="20"/>
  <c r="H54" i="20" s="1"/>
  <c r="G53" i="20"/>
  <c r="H53" i="20" s="1"/>
  <c r="G52" i="20"/>
  <c r="H52" i="20" s="1"/>
  <c r="I51" i="20"/>
  <c r="D21" i="21" s="1"/>
  <c r="F51" i="20"/>
  <c r="E51" i="20"/>
  <c r="D51" i="20"/>
  <c r="C51" i="20"/>
  <c r="B51" i="20"/>
  <c r="G50" i="20"/>
  <c r="C20" i="21" s="1"/>
  <c r="Q49" i="20"/>
  <c r="P49" i="20"/>
  <c r="G49" i="20"/>
  <c r="H49" i="20" s="1"/>
  <c r="I48" i="20"/>
  <c r="D19" i="21" s="1"/>
  <c r="F48" i="20"/>
  <c r="E48" i="20"/>
  <c r="D48" i="20"/>
  <c r="G48" i="20" s="1"/>
  <c r="C19" i="21" s="1"/>
  <c r="C48" i="20"/>
  <c r="B48" i="20"/>
  <c r="H47" i="20"/>
  <c r="G47" i="20"/>
  <c r="G46" i="20"/>
  <c r="H46" i="20"/>
  <c r="I45" i="20"/>
  <c r="D18" i="21" s="1"/>
  <c r="F45" i="20"/>
  <c r="E45" i="20"/>
  <c r="D45" i="20"/>
  <c r="C45" i="20"/>
  <c r="G45" i="20" s="1"/>
  <c r="B45" i="20"/>
  <c r="G44" i="20"/>
  <c r="H44" i="20" s="1"/>
  <c r="G43" i="20"/>
  <c r="H43" i="20"/>
  <c r="Q42" i="20"/>
  <c r="I42" i="20"/>
  <c r="D17" i="21" s="1"/>
  <c r="F42" i="20"/>
  <c r="E42" i="20"/>
  <c r="D42" i="20"/>
  <c r="C42" i="20"/>
  <c r="B42" i="20"/>
  <c r="G41" i="20"/>
  <c r="H41" i="20" s="1"/>
  <c r="I40" i="20"/>
  <c r="D16" i="21" s="1"/>
  <c r="F40" i="20"/>
  <c r="E40" i="20"/>
  <c r="D40" i="20"/>
  <c r="C40" i="20"/>
  <c r="B40" i="20"/>
  <c r="G39" i="20"/>
  <c r="H39" i="20" s="1"/>
  <c r="H38" i="20"/>
  <c r="G38" i="20"/>
  <c r="I37" i="20"/>
  <c r="D15" i="21" s="1"/>
  <c r="F37" i="20"/>
  <c r="E37" i="20"/>
  <c r="D37" i="20"/>
  <c r="C37" i="20"/>
  <c r="B37" i="20"/>
  <c r="G36" i="20"/>
  <c r="H36" i="20"/>
  <c r="G35" i="20"/>
  <c r="H35" i="20" s="1"/>
  <c r="G34" i="20"/>
  <c r="H34" i="20"/>
  <c r="G33" i="20"/>
  <c r="H33" i="20" s="1"/>
  <c r="G32" i="20"/>
  <c r="H32" i="20"/>
  <c r="G31" i="20"/>
  <c r="H31" i="20" s="1"/>
  <c r="I30" i="20"/>
  <c r="D14" i="21" s="1"/>
  <c r="F30" i="20"/>
  <c r="E30" i="20"/>
  <c r="D30" i="20"/>
  <c r="C30" i="20"/>
  <c r="B30" i="20"/>
  <c r="G29" i="20"/>
  <c r="H29" i="20" s="1"/>
  <c r="G28" i="20"/>
  <c r="H28" i="20" s="1"/>
  <c r="G27" i="20"/>
  <c r="H27" i="20" s="1"/>
  <c r="G26" i="20"/>
  <c r="H26" i="20" s="1"/>
  <c r="I25" i="20"/>
  <c r="D13" i="21" s="1"/>
  <c r="F25" i="20"/>
  <c r="E25" i="20"/>
  <c r="D25" i="20"/>
  <c r="G25" i="20"/>
  <c r="C13" i="21" s="1"/>
  <c r="B25" i="20"/>
  <c r="O24" i="20"/>
  <c r="C32" i="21" s="1"/>
  <c r="G24" i="20"/>
  <c r="C12" i="21" s="1"/>
  <c r="O23" i="20"/>
  <c r="C31" i="21" s="1"/>
  <c r="G23" i="20"/>
  <c r="C11" i="21" s="1"/>
  <c r="O22" i="20"/>
  <c r="C30" i="21" s="1"/>
  <c r="G22" i="20"/>
  <c r="H22" i="20" s="1"/>
  <c r="G21" i="20"/>
  <c r="H21" i="20"/>
  <c r="Q20" i="20"/>
  <c r="M20" i="20"/>
  <c r="L20" i="20"/>
  <c r="L25" i="20" s="1"/>
  <c r="K20" i="20"/>
  <c r="I20" i="20"/>
  <c r="D10" i="21" s="1"/>
  <c r="F20" i="20"/>
  <c r="E20" i="20"/>
  <c r="D20" i="20"/>
  <c r="C20" i="20"/>
  <c r="B20" i="20"/>
  <c r="O19" i="20"/>
  <c r="C29" i="21" s="1"/>
  <c r="G19" i="20"/>
  <c r="H19" i="20" s="1"/>
  <c r="O18" i="20"/>
  <c r="P18" i="20" s="1"/>
  <c r="G18" i="20"/>
  <c r="H18" i="20" s="1"/>
  <c r="O17" i="20"/>
  <c r="P17" i="20" s="1"/>
  <c r="G17" i="20"/>
  <c r="H17" i="20" s="1"/>
  <c r="O16" i="20"/>
  <c r="P16" i="20"/>
  <c r="G16" i="20"/>
  <c r="H16" i="20" s="1"/>
  <c r="Q15" i="20"/>
  <c r="D28" i="21" s="1"/>
  <c r="O15" i="20"/>
  <c r="C28" i="21" s="1"/>
  <c r="K15" i="20"/>
  <c r="G15" i="20"/>
  <c r="H15" i="20" s="1"/>
  <c r="O14" i="20"/>
  <c r="C27" i="21" s="1"/>
  <c r="I14" i="20"/>
  <c r="D9" i="21" s="1"/>
  <c r="F14" i="20"/>
  <c r="E14" i="20"/>
  <c r="D14" i="20"/>
  <c r="D58" i="20" s="1"/>
  <c r="C14" i="20"/>
  <c r="B14" i="20"/>
  <c r="O13" i="20"/>
  <c r="C26" i="21" s="1"/>
  <c r="P13" i="20"/>
  <c r="G13" i="20"/>
  <c r="H13" i="20" s="1"/>
  <c r="O12" i="20"/>
  <c r="C25" i="21" s="1"/>
  <c r="P12" i="20"/>
  <c r="G12" i="20"/>
  <c r="H12" i="20" s="1"/>
  <c r="O11" i="20"/>
  <c r="C24" i="21" s="1"/>
  <c r="P11" i="20"/>
  <c r="G11" i="20"/>
  <c r="H11" i="20" s="1"/>
  <c r="O10" i="20"/>
  <c r="P10" i="20"/>
  <c r="G10" i="20"/>
  <c r="H10" i="20" s="1"/>
  <c r="O9" i="20"/>
  <c r="P9" i="20"/>
  <c r="G9" i="20"/>
  <c r="H9" i="20" s="1"/>
  <c r="O8" i="20"/>
  <c r="P8" i="20" s="1"/>
  <c r="G8" i="20"/>
  <c r="H8" i="20" s="1"/>
  <c r="O7" i="20"/>
  <c r="P7" i="20" s="1"/>
  <c r="G7" i="20"/>
  <c r="H7" i="20" s="1"/>
  <c r="O6" i="20"/>
  <c r="P6" i="20"/>
  <c r="G6" i="20"/>
  <c r="H6" i="20" s="1"/>
  <c r="Q5" i="20"/>
  <c r="D23" i="21" s="1"/>
  <c r="N5" i="20"/>
  <c r="N25" i="20"/>
  <c r="M5" i="20"/>
  <c r="O5" i="20" s="1"/>
  <c r="C23" i="21" s="1"/>
  <c r="M25" i="20"/>
  <c r="L5" i="20"/>
  <c r="K5" i="20"/>
  <c r="I5" i="20"/>
  <c r="D8" i="21" s="1"/>
  <c r="F5" i="20"/>
  <c r="E5" i="20"/>
  <c r="D5" i="20"/>
  <c r="C5" i="20"/>
  <c r="B5" i="20"/>
  <c r="H50" i="20" l="1"/>
  <c r="I58" i="20"/>
  <c r="P22" i="20"/>
  <c r="P24" i="20"/>
  <c r="P14" i="20"/>
  <c r="G51" i="20"/>
  <c r="C21" i="21" s="1"/>
  <c r="G14" i="20"/>
  <c r="C9" i="21" s="1"/>
  <c r="G42" i="20"/>
  <c r="C17" i="21" s="1"/>
  <c r="G40" i="20"/>
  <c r="H40" i="20" s="1"/>
  <c r="G37" i="20"/>
  <c r="C15" i="21" s="1"/>
  <c r="G30" i="20"/>
  <c r="C14" i="21" s="1"/>
  <c r="H23" i="20"/>
  <c r="G20" i="20"/>
  <c r="C10" i="21" s="1"/>
  <c r="C16" i="21"/>
  <c r="C18" i="21"/>
  <c r="H45" i="20"/>
  <c r="D33" i="21"/>
  <c r="H48" i="20"/>
  <c r="H56" i="20"/>
  <c r="H37" i="20"/>
  <c r="E58" i="20"/>
  <c r="P5" i="20"/>
  <c r="H25" i="20"/>
  <c r="H51" i="20"/>
  <c r="C58" i="20"/>
  <c r="F58" i="20"/>
  <c r="P19" i="20"/>
  <c r="H24" i="20"/>
  <c r="K25" i="20"/>
  <c r="B58" i="20"/>
  <c r="O20" i="20"/>
  <c r="P20" i="20" s="1"/>
  <c r="P23" i="20"/>
  <c r="Q25" i="20"/>
  <c r="O25" i="20"/>
  <c r="P15" i="20"/>
  <c r="G5" i="20"/>
  <c r="C33" i="21"/>
  <c r="D22" i="21"/>
  <c r="D34" i="21" s="1"/>
  <c r="H42" i="20" l="1"/>
  <c r="H30" i="20"/>
  <c r="G58" i="20"/>
  <c r="H58" i="20" s="1"/>
  <c r="H20" i="20"/>
  <c r="H14" i="20"/>
  <c r="K26" i="20"/>
  <c r="P25" i="20"/>
  <c r="C8" i="21"/>
  <c r="C22" i="21" s="1"/>
  <c r="C34" i="21" s="1"/>
  <c r="H5" i="20"/>
</calcChain>
</file>

<file path=xl/sharedStrings.xml><?xml version="1.0" encoding="utf-8"?>
<sst xmlns="http://schemas.openxmlformats.org/spreadsheetml/2006/main" count="162" uniqueCount="118">
  <si>
    <r>
      <t xml:space="preserve">Příspěvková organizace: </t>
    </r>
    <r>
      <rPr>
        <b/>
        <sz val="12"/>
        <rFont val="Times New Roman CE"/>
        <family val="1"/>
        <charset val="238"/>
      </rPr>
      <t xml:space="preserve">  </t>
    </r>
    <r>
      <rPr>
        <sz val="12"/>
        <rFont val="Times New Roman CE"/>
        <family val="1"/>
        <charset val="238"/>
      </rPr>
      <t xml:space="preserve">                                           </t>
    </r>
  </si>
  <si>
    <t>NÁKLADY</t>
  </si>
  <si>
    <t>501 spotřeba materiálu</t>
  </si>
  <si>
    <t>524 zákonné sociální pojištění</t>
  </si>
  <si>
    <t>527 zákonné sociální náklady</t>
  </si>
  <si>
    <t>502 spotřeba energie</t>
  </si>
  <si>
    <t>511 opravy a udržování</t>
  </si>
  <si>
    <t>512 cestovné</t>
  </si>
  <si>
    <t>NÁKLADY CELKEM</t>
  </si>
  <si>
    <t>513 náklady na reprezentaci</t>
  </si>
  <si>
    <t>518 ostatní služby</t>
  </si>
  <si>
    <t>VÝNOSY</t>
  </si>
  <si>
    <t>521 mzdové náklady</t>
  </si>
  <si>
    <t>VÝNOSY CELKEM</t>
  </si>
  <si>
    <t>031x plyn</t>
  </si>
  <si>
    <t>031x nájemné</t>
  </si>
  <si>
    <t>032x odstupné</t>
  </si>
  <si>
    <t>030x  povinné poj. na soc. zab.</t>
  </si>
  <si>
    <t>602 Výnosy z prodeje služeb</t>
  </si>
  <si>
    <t>033x teplo</t>
  </si>
  <si>
    <t>0xxx další analytické členění dle potřeb</t>
  </si>
  <si>
    <t>033x konzultační a poradenské služby</t>
  </si>
  <si>
    <t>033x platby za provedenou práci j.n.</t>
  </si>
  <si>
    <t>031x  povinné poj. na zdrav. pojištění</t>
  </si>
  <si>
    <t>528 jiné sociální náklady</t>
  </si>
  <si>
    <t>549 ostatní náklady z činnosti</t>
  </si>
  <si>
    <t>551 odpisy dlouhodobého majetku</t>
  </si>
  <si>
    <t>030x příjmy za školní akce hrazené žáky</t>
  </si>
  <si>
    <t>031x úhrady od zdravotních poj.(opravy minulých let)</t>
  </si>
  <si>
    <t>0xxx  další analytické členění dle potřeb</t>
  </si>
  <si>
    <t>034x úhrady klientů za stravu</t>
  </si>
  <si>
    <t>642 jiné pokuty a penále</t>
  </si>
  <si>
    <t>603 výnosy z pronájmu</t>
  </si>
  <si>
    <t>649 ostatní výnosy z činnosti</t>
  </si>
  <si>
    <t>662 úroky</t>
  </si>
  <si>
    <t>035x pohonné hmoty</t>
  </si>
  <si>
    <t>034x náhrada za dočasnou prac.nesch.</t>
  </si>
  <si>
    <t>035x náh.odměn z OON za dočas.pr.n</t>
  </si>
  <si>
    <t>525 jiné sociální pojištění</t>
  </si>
  <si>
    <t>030x % příděl do FKSP</t>
  </si>
  <si>
    <t xml:space="preserve">641 smluvní pokuty a úroky z prodl. </t>
  </si>
  <si>
    <t>672 Výnosy vybraných místních vládních inst. z transf.</t>
  </si>
  <si>
    <t>5580100  DČ DDHM   028</t>
  </si>
  <si>
    <t>5580000  DČ DDNM   018</t>
  </si>
  <si>
    <t>5580300  HČ DDNM   018</t>
  </si>
  <si>
    <t>5580500  HČ DDHM   028</t>
  </si>
  <si>
    <t>030x  léky a zdravotnický materiál</t>
  </si>
  <si>
    <t xml:space="preserve">031x  knihy, učební pomůcky </t>
  </si>
  <si>
    <t>032x potraviny</t>
  </si>
  <si>
    <t>030x elektřina</t>
  </si>
  <si>
    <t>032x voda</t>
  </si>
  <si>
    <t>030x vdělávání</t>
  </si>
  <si>
    <t>031x ostatní osobní náklady</t>
  </si>
  <si>
    <t>030x příjmy za stravné</t>
  </si>
  <si>
    <t>031x školné</t>
  </si>
  <si>
    <t>648 použití fondů</t>
  </si>
  <si>
    <t>032x potraviny ÚZ 57</t>
  </si>
  <si>
    <t>05xx - 06xx přijaté transfery z územních rozpočtů</t>
  </si>
  <si>
    <t>031x povinné úrazové pojišť. zaměstn.</t>
  </si>
  <si>
    <r>
      <t xml:space="preserve">030x účelově přidělené prostředky na údržbu </t>
    </r>
    <r>
      <rPr>
        <sz val="10"/>
        <rFont val="Times New Roman CE"/>
        <charset val="238"/>
      </rPr>
      <t>(havárie, velká údržba atd.)</t>
    </r>
  </si>
  <si>
    <r>
      <t xml:space="preserve">034x ochranné pomůcky </t>
    </r>
    <r>
      <rPr>
        <sz val="11"/>
        <rFont val="Times New Roman CE"/>
        <charset val="238"/>
      </rPr>
      <t>prádlo oděv a obuv</t>
    </r>
  </si>
  <si>
    <t>rozdíl</t>
  </si>
  <si>
    <t>558 Náklady z hmot.dlouhod.majetku</t>
  </si>
  <si>
    <t xml:space="preserve">030x smluvní pojištění+neupl.DPH </t>
  </si>
  <si>
    <r>
      <t xml:space="preserve">05xx - 06xx přijaté transfery z územních rozpočtů  </t>
    </r>
    <r>
      <rPr>
        <b/>
        <sz val="11"/>
        <rFont val="Times New Roman CE"/>
        <charset val="238"/>
      </rPr>
      <t>UZ 57</t>
    </r>
  </si>
  <si>
    <r>
      <t>030x platy zaměstnanců</t>
    </r>
    <r>
      <rPr>
        <sz val="8"/>
        <rFont val="Times New Roman CE"/>
        <charset val="238"/>
      </rPr>
      <t xml:space="preserve"> </t>
    </r>
    <r>
      <rPr>
        <sz val="9"/>
        <rFont val="Times New Roman CE"/>
        <charset val="238"/>
      </rPr>
      <t>(bez OON</t>
    </r>
    <r>
      <rPr>
        <sz val="8"/>
        <rFont val="Times New Roman CE"/>
        <charset val="238"/>
      </rPr>
      <t>)</t>
    </r>
  </si>
  <si>
    <t>jednotlivé akce: (rozepište pod sebe a sečtěte)</t>
  </si>
  <si>
    <t>v tis. Kč</t>
  </si>
  <si>
    <t>Doplňková      činnost</t>
  </si>
  <si>
    <t xml:space="preserve">Vyhotovil (jméno, podpis, dne): </t>
  </si>
  <si>
    <r>
      <t>03xx - 04xx přijaté transfery z ústředních rozpočtů</t>
    </r>
    <r>
      <rPr>
        <b/>
        <sz val="11"/>
        <rFont val="Times New Roman CE"/>
        <charset val="238"/>
      </rPr>
      <t xml:space="preserve"> i přes MČ P5</t>
    </r>
  </si>
  <si>
    <t xml:space="preserve">3111 MŠ </t>
  </si>
  <si>
    <t xml:space="preserve">3111 MZŠ </t>
  </si>
  <si>
    <t>Schválil (jméno, podpis, dne)</t>
  </si>
  <si>
    <t>Hospodářský výsledek</t>
  </si>
  <si>
    <t>celkem</t>
  </si>
  <si>
    <t>672 přijaté transfery z územních rozpočtů, ÚZ 57</t>
  </si>
  <si>
    <r>
      <t>672 výnosy vybraných místních vládních inst. z transferu - přijaté transfery</t>
    </r>
    <r>
      <rPr>
        <b/>
        <sz val="12"/>
        <rFont val="Times New Roman"/>
        <family val="1"/>
        <charset val="238"/>
      </rPr>
      <t xml:space="preserve"> z územních rozpočtů</t>
    </r>
  </si>
  <si>
    <r>
      <t xml:space="preserve">672 výnosy vybraných místních vládních inst. z transferu - přijaté transfery </t>
    </r>
    <r>
      <rPr>
        <b/>
        <sz val="12"/>
        <rFont val="Times New Roman"/>
        <family val="1"/>
        <charset val="238"/>
      </rPr>
      <t>z ústředních rozpočtů</t>
    </r>
  </si>
  <si>
    <t>641 smluvní pokuty a úroky z prodlení</t>
  </si>
  <si>
    <t>602 výnosy z prodeje služeb</t>
  </si>
  <si>
    <t>výnosy</t>
  </si>
  <si>
    <t xml:space="preserve"> celkem</t>
  </si>
  <si>
    <t>558 náklady z hmotného dlouhodobého majetku</t>
  </si>
  <si>
    <t>náklady</t>
  </si>
  <si>
    <t>Rozpočet doplňková
činnost</t>
  </si>
  <si>
    <t>Rozpočet hlavní činnost</t>
  </si>
  <si>
    <t>Označení činnosti</t>
  </si>
  <si>
    <r>
      <t xml:space="preserve">Porovnání skutečností roku 2017 a návrhu finančního plánu na r. 2019    </t>
    </r>
    <r>
      <rPr>
        <b/>
        <u/>
        <sz val="14"/>
        <rFont val="Times New Roman CE"/>
        <charset val="238"/>
      </rPr>
      <t xml:space="preserve"> </t>
    </r>
    <r>
      <rPr>
        <b/>
        <u/>
        <sz val="16"/>
        <rFont val="Times New Roman CE"/>
        <charset val="238"/>
      </rPr>
      <t xml:space="preserve">(v tis.Kč) </t>
    </r>
  </si>
  <si>
    <r>
      <t xml:space="preserve">2017 </t>
    </r>
    <r>
      <rPr>
        <sz val="11"/>
        <rFont val="Times New Roman CE"/>
        <charset val="238"/>
      </rPr>
      <t>skutečnost</t>
    </r>
  </si>
  <si>
    <t>2019        plán                         z MČ P5</t>
  </si>
  <si>
    <t xml:space="preserve">2019       plán             z vl.výnosů </t>
  </si>
  <si>
    <t>2019        plán             z vl.fondů</t>
  </si>
  <si>
    <t>2019        plán             z MHMP</t>
  </si>
  <si>
    <t>2019        plán          CELKEM</t>
  </si>
  <si>
    <t>2019/2017  %</t>
  </si>
  <si>
    <t>2019        plán             z vl.výnosů včetně fondů</t>
  </si>
  <si>
    <t>Tabulka plánovaných oprav a udržování na rok 2019</t>
  </si>
  <si>
    <t xml:space="preserve">Jestli je již v plánované částce ve finančním plánu 2019 zapojen rezervní nebo investiční fond (popř. oba), uveďte toto u akce ↓. </t>
  </si>
  <si>
    <t>511 opravy a udržování r. 2019 - dle finančního plánu na r. 2019</t>
  </si>
  <si>
    <r>
      <t xml:space="preserve">Částka odpovídá výši na účtu 511 ve finančním plánu 2019!           </t>
    </r>
    <r>
      <rPr>
        <b/>
        <sz val="12"/>
        <color indexed="8"/>
        <rFont val="Calibri"/>
        <family val="2"/>
        <charset val="238"/>
      </rPr>
      <t>→</t>
    </r>
  </si>
  <si>
    <r>
      <t xml:space="preserve">V případě, že </t>
    </r>
    <r>
      <rPr>
        <b/>
        <u/>
        <sz val="12"/>
        <color indexed="8"/>
        <rFont val="Calibri"/>
        <family val="2"/>
        <charset val="238"/>
      </rPr>
      <t>mimo</t>
    </r>
    <r>
      <rPr>
        <b/>
        <sz val="12"/>
        <color indexed="8"/>
        <rFont val="Calibri"/>
        <family val="2"/>
        <charset val="238"/>
      </rPr>
      <t xml:space="preserve"> navrhovanou částku uvedenou ve finančním plánu 2019 plánujete zapojit fondy, uveďte údaje ↓. </t>
    </r>
  </si>
  <si>
    <t>Jestli škola plánuje využít investiční fond školy k pořízení investice v r. 2019, uveďte tuto skutečnost ↓ (název investice a plánované náklady).</t>
  </si>
  <si>
    <t>POZOR!! Finanční prostředky uvádějte v roce 2017 i 2019 včetně finančních prostředků ze státního rozpočtu!!</t>
  </si>
  <si>
    <t>ROZPOČET PŘÍSPĚVKOVÉ ORGANIZACE NA ROK 2019</t>
  </si>
  <si>
    <t>Schváleno usnesením RMČ Praha 5 č. ……………... dne: …………... 2018</t>
  </si>
  <si>
    <t>VRACÍ</t>
  </si>
  <si>
    <t>Mateřská škola,  Praha 5 - Hlubočepy, Hlubočepská 90</t>
  </si>
  <si>
    <t>591 Daň z příjmů</t>
  </si>
  <si>
    <t>Název organizace: Mateřská škola,  Praha 5 - Hlubočepy, Hlubočepská 90</t>
  </si>
  <si>
    <t>IČO:       70107581                                      SÍDLO: Hlubočepská 90, 152 00 Praha 5</t>
  </si>
  <si>
    <t xml:space="preserve">Schválil (jméno, podpis, dne) : Bc. Iva Kováčová    </t>
  </si>
  <si>
    <t>Malování ložnic a společných prostor</t>
  </si>
  <si>
    <t>Běžné opravy</t>
  </si>
  <si>
    <t>Rezervní fond - opravy a udržování</t>
  </si>
  <si>
    <t>Rezervní fond - nákup DDHM</t>
  </si>
  <si>
    <t>Bc. Iva Kováčová,18.10.2018</t>
  </si>
  <si>
    <t>Bc. Iva Kováčová, 18.10.2018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</si>
</sst>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31" x14ac:knownFonts="1">
    <font>
      <sz val="10"/>
      <name val="Arial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 CE"/>
      <charset val="238"/>
    </font>
    <font>
      <sz val="9"/>
      <name val="Times New Roman CE"/>
      <charset val="238"/>
    </font>
    <font>
      <b/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Times New Roman CE"/>
      <charset val="238"/>
    </font>
    <font>
      <b/>
      <u/>
      <sz val="16"/>
      <name val="Times New Roman CE"/>
      <charset val="238"/>
    </font>
    <font>
      <b/>
      <sz val="12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Arial CE"/>
      <charset val="238"/>
    </font>
    <font>
      <sz val="14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4" fontId="12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Border="1"/>
    <xf numFmtId="0" fontId="10" fillId="0" borderId="1" xfId="0" applyFont="1" applyBorder="1" applyAlignment="1">
      <alignment horizontal="left" vertical="top"/>
    </xf>
    <xf numFmtId="0" fontId="0" fillId="0" borderId="1" xfId="0" applyBorder="1" applyAlignment="1"/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12" fillId="0" borderId="2" xfId="0" applyNumberFormat="1" applyFont="1" applyFill="1" applyBorder="1"/>
    <xf numFmtId="0" fontId="7" fillId="0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wrapText="1"/>
    </xf>
    <xf numFmtId="164" fontId="12" fillId="0" borderId="4" xfId="0" applyNumberFormat="1" applyFont="1" applyBorder="1"/>
    <xf numFmtId="0" fontId="4" fillId="0" borderId="4" xfId="0" applyFont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vertical="center"/>
    </xf>
    <xf numFmtId="0" fontId="0" fillId="0" borderId="5" xfId="0" applyBorder="1"/>
    <xf numFmtId="4" fontId="16" fillId="3" borderId="7" xfId="0" applyNumberFormat="1" applyFont="1" applyFill="1" applyBorder="1" applyAlignment="1">
      <alignment horizontal="right" vertical="center"/>
    </xf>
    <xf numFmtId="4" fontId="16" fillId="4" borderId="7" xfId="0" applyNumberFormat="1" applyFont="1" applyFill="1" applyBorder="1" applyAlignment="1">
      <alignment horizontal="right" vertical="center"/>
    </xf>
    <xf numFmtId="4" fontId="8" fillId="5" borderId="8" xfId="0" applyNumberFormat="1" applyFont="1" applyFill="1" applyBorder="1" applyAlignment="1">
      <alignment horizontal="right" vertical="center" wrapText="1"/>
    </xf>
    <xf numFmtId="4" fontId="8" fillId="5" borderId="9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vertical="center"/>
    </xf>
    <xf numFmtId="4" fontId="12" fillId="5" borderId="2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Border="1" applyAlignment="1">
      <alignment horizontal="right" vertical="center" wrapText="1"/>
    </xf>
    <xf numFmtId="165" fontId="8" fillId="0" borderId="3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3" fillId="2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8" fillId="2" borderId="14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164" fontId="12" fillId="0" borderId="16" xfId="0" applyNumberFormat="1" applyFont="1" applyBorder="1" applyAlignment="1">
      <alignment horizontal="center" vertical="center"/>
    </xf>
    <xf numFmtId="4" fontId="16" fillId="3" borderId="17" xfId="0" applyNumberFormat="1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horizontal="right" vertical="center"/>
    </xf>
    <xf numFmtId="4" fontId="16" fillId="3" borderId="20" xfId="0" applyNumberFormat="1" applyFont="1" applyFill="1" applyBorder="1" applyAlignment="1">
      <alignment horizontal="right" vertical="center"/>
    </xf>
    <xf numFmtId="4" fontId="8" fillId="5" borderId="21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5" borderId="14" xfId="0" applyNumberFormat="1" applyFont="1" applyFill="1" applyBorder="1" applyAlignment="1">
      <alignment horizontal="right" vertical="center" wrapText="1"/>
    </xf>
    <xf numFmtId="4" fontId="8" fillId="5" borderId="14" xfId="0" applyNumberFormat="1" applyFont="1" applyFill="1" applyBorder="1" applyAlignment="1">
      <alignment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4" fontId="16" fillId="4" borderId="17" xfId="0" applyNumberFormat="1" applyFont="1" applyFill="1" applyBorder="1" applyAlignment="1">
      <alignment horizontal="right" vertical="center"/>
    </xf>
    <xf numFmtId="4" fontId="8" fillId="5" borderId="22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Border="1" applyAlignment="1">
      <alignment vertical="center"/>
    </xf>
    <xf numFmtId="4" fontId="8" fillId="5" borderId="18" xfId="0" applyNumberFormat="1" applyFont="1" applyFill="1" applyBorder="1" applyAlignment="1">
      <alignment horizontal="right" vertical="center" wrapText="1"/>
    </xf>
    <xf numFmtId="4" fontId="8" fillId="5" borderId="18" xfId="0" applyNumberFormat="1" applyFont="1" applyFill="1" applyBorder="1" applyAlignment="1">
      <alignment vertical="center"/>
    </xf>
    <xf numFmtId="4" fontId="12" fillId="0" borderId="19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4" fontId="16" fillId="4" borderId="20" xfId="0" applyNumberFormat="1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vertical="center" wrapText="1"/>
    </xf>
    <xf numFmtId="165" fontId="8" fillId="5" borderId="9" xfId="0" applyNumberFormat="1" applyFont="1" applyFill="1" applyBorder="1" applyAlignment="1">
      <alignment horizontal="right" vertical="center" wrapText="1"/>
    </xf>
    <xf numFmtId="4" fontId="13" fillId="5" borderId="18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 wrapText="1"/>
    </xf>
    <xf numFmtId="165" fontId="8" fillId="0" borderId="9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3" fillId="5" borderId="14" xfId="0" applyFont="1" applyFill="1" applyBorder="1" applyAlignment="1">
      <alignment vertical="center" wrapText="1"/>
    </xf>
    <xf numFmtId="4" fontId="11" fillId="5" borderId="18" xfId="0" applyNumberFormat="1" applyFont="1" applyFill="1" applyBorder="1" applyAlignment="1">
      <alignment horizontal="right"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8" fillId="5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165" fontId="12" fillId="0" borderId="3" xfId="0" applyNumberFormat="1" applyFont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4" fontId="13" fillId="6" borderId="25" xfId="0" applyNumberFormat="1" applyFont="1" applyFill="1" applyBorder="1" applyAlignment="1">
      <alignment vertical="center"/>
    </xf>
    <xf numFmtId="4" fontId="8" fillId="2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2" fillId="6" borderId="26" xfId="0" applyNumberFormat="1" applyFont="1" applyFill="1" applyBorder="1" applyAlignment="1">
      <alignment vertical="center"/>
    </xf>
    <xf numFmtId="4" fontId="4" fillId="6" borderId="27" xfId="0" applyNumberFormat="1" applyFont="1" applyFill="1" applyBorder="1" applyAlignment="1">
      <alignment horizontal="center" vertical="center"/>
    </xf>
    <xf numFmtId="4" fontId="2" fillId="6" borderId="27" xfId="0" applyNumberFormat="1" applyFont="1" applyFill="1" applyBorder="1" applyAlignment="1">
      <alignment horizontal="center" vertical="center"/>
    </xf>
    <xf numFmtId="4" fontId="2" fillId="6" borderId="28" xfId="0" applyNumberFormat="1" applyFont="1" applyFill="1" applyBorder="1" applyAlignment="1">
      <alignment horizontal="center" vertical="center"/>
    </xf>
    <xf numFmtId="0" fontId="0" fillId="0" borderId="29" xfId="0" applyBorder="1"/>
    <xf numFmtId="4" fontId="0" fillId="6" borderId="30" xfId="0" applyNumberFormat="1" applyFill="1" applyBorder="1" applyAlignment="1">
      <alignment vertical="center"/>
    </xf>
    <xf numFmtId="4" fontId="3" fillId="6" borderId="27" xfId="0" applyNumberFormat="1" applyFont="1" applyFill="1" applyBorder="1" applyAlignment="1">
      <alignment vertical="center" wrapText="1"/>
    </xf>
    <xf numFmtId="4" fontId="3" fillId="6" borderId="28" xfId="0" applyNumberFormat="1" applyFont="1" applyFill="1" applyBorder="1" applyAlignment="1">
      <alignment vertical="center" wrapText="1"/>
    </xf>
    <xf numFmtId="4" fontId="13" fillId="6" borderId="25" xfId="0" applyNumberFormat="1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165" fontId="16" fillId="4" borderId="25" xfId="0" applyNumberFormat="1" applyFont="1" applyFill="1" applyBorder="1" applyAlignment="1">
      <alignment horizontal="right" vertical="center"/>
    </xf>
    <xf numFmtId="165" fontId="16" fillId="3" borderId="25" xfId="0" applyNumberFormat="1" applyFont="1" applyFill="1" applyBorder="1" applyAlignment="1">
      <alignment horizontal="right" vertical="center"/>
    </xf>
    <xf numFmtId="4" fontId="16" fillId="3" borderId="24" xfId="0" applyNumberFormat="1" applyFont="1" applyFill="1" applyBorder="1" applyAlignment="1">
      <alignment horizontal="right" vertical="center"/>
    </xf>
    <xf numFmtId="0" fontId="10" fillId="2" borderId="31" xfId="0" applyFont="1" applyFill="1" applyBorder="1" applyAlignment="1">
      <alignment vertical="center" wrapText="1"/>
    </xf>
    <xf numFmtId="4" fontId="8" fillId="2" borderId="22" xfId="0" applyNumberFormat="1" applyFont="1" applyFill="1" applyBorder="1" applyAlignment="1">
      <alignment horizontal="right" vertical="center" wrapText="1"/>
    </xf>
    <xf numFmtId="4" fontId="8" fillId="2" borderId="21" xfId="0" applyNumberFormat="1" applyFont="1" applyFill="1" applyBorder="1" applyAlignment="1">
      <alignment horizontal="right" vertical="center" wrapText="1"/>
    </xf>
    <xf numFmtId="4" fontId="8" fillId="2" borderId="8" xfId="0" applyNumberFormat="1" applyFont="1" applyFill="1" applyBorder="1" applyAlignment="1">
      <alignment horizontal="right" vertical="center" wrapText="1"/>
    </xf>
    <xf numFmtId="165" fontId="8" fillId="2" borderId="9" xfId="0" applyNumberFormat="1" applyFont="1" applyFill="1" applyBorder="1" applyAlignment="1">
      <alignment horizontal="right" vertical="center" wrapText="1"/>
    </xf>
    <xf numFmtId="4" fontId="13" fillId="5" borderId="22" xfId="0" applyNumberFormat="1" applyFont="1" applyFill="1" applyBorder="1" applyAlignment="1">
      <alignment horizontal="right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textRotation="90" wrapText="1"/>
    </xf>
    <xf numFmtId="0" fontId="3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6" fillId="0" borderId="8" xfId="0" applyNumberFormat="1" applyFont="1" applyBorder="1" applyAlignment="1">
      <alignment horizontal="right" vertical="center" wrapText="1"/>
    </xf>
    <xf numFmtId="4" fontId="16" fillId="0" borderId="53" xfId="0" applyNumberFormat="1" applyFont="1" applyBorder="1" applyAlignment="1">
      <alignment horizontal="right" vertical="center" wrapText="1"/>
    </xf>
    <xf numFmtId="0" fontId="25" fillId="0" borderId="53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4" fontId="6" fillId="0" borderId="54" xfId="0" applyNumberFormat="1" applyFont="1" applyBorder="1" applyAlignment="1">
      <alignment horizontal="right" vertical="center" wrapText="1"/>
    </xf>
    <xf numFmtId="0" fontId="6" fillId="10" borderId="54" xfId="0" applyFont="1" applyFill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10" borderId="4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0" fontId="28" fillId="10" borderId="1" xfId="0" applyFont="1" applyFill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3" fillId="10" borderId="8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4" fillId="10" borderId="53" xfId="0" applyFont="1" applyFill="1" applyBorder="1" applyAlignment="1">
      <alignment horizontal="left" vertical="center" wrapText="1"/>
    </xf>
    <xf numFmtId="0" fontId="28" fillId="10" borderId="56" xfId="0" applyFont="1" applyFill="1" applyBorder="1" applyAlignment="1">
      <alignment horizontal="left" vertical="center" wrapText="1"/>
    </xf>
    <xf numFmtId="0" fontId="28" fillId="10" borderId="13" xfId="0" applyFont="1" applyFill="1" applyBorder="1" applyAlignment="1">
      <alignment vertical="center" wrapText="1"/>
    </xf>
    <xf numFmtId="0" fontId="16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30" fillId="0" borderId="2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6" fillId="4" borderId="35" xfId="0" applyNumberFormat="1" applyFont="1" applyFill="1" applyBorder="1" applyAlignment="1">
      <alignment horizontal="right" vertical="center"/>
    </xf>
    <xf numFmtId="0" fontId="13" fillId="6" borderId="26" xfId="0" applyFont="1" applyFill="1" applyBorder="1" applyAlignment="1">
      <alignment horizontal="center" vertical="center" wrapText="1"/>
    </xf>
    <xf numFmtId="4" fontId="11" fillId="6" borderId="27" xfId="0" applyNumberFormat="1" applyFont="1" applyFill="1" applyBorder="1" applyAlignment="1">
      <alignment horizontal="center" vertical="center" wrapText="1"/>
    </xf>
    <xf numFmtId="4" fontId="11" fillId="6" borderId="27" xfId="0" applyNumberFormat="1" applyFont="1" applyFill="1" applyBorder="1" applyAlignment="1">
      <alignment horizontal="right" vertical="center" wrapText="1"/>
    </xf>
    <xf numFmtId="4" fontId="11" fillId="6" borderId="27" xfId="0" applyNumberFormat="1" applyFont="1" applyFill="1" applyBorder="1" applyAlignment="1">
      <alignment vertical="center"/>
    </xf>
    <xf numFmtId="4" fontId="11" fillId="6" borderId="28" xfId="0" applyNumberFormat="1" applyFont="1" applyFill="1" applyBorder="1" applyAlignment="1">
      <alignment vertical="center"/>
    </xf>
    <xf numFmtId="0" fontId="13" fillId="11" borderId="0" xfId="0" applyFont="1" applyFill="1" applyBorder="1" applyAlignment="1">
      <alignment horizontal="right" vertical="center" wrapText="1"/>
    </xf>
    <xf numFmtId="4" fontId="8" fillId="11" borderId="0" xfId="0" applyNumberFormat="1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14" fontId="7" fillId="0" borderId="0" xfId="0" applyNumberFormat="1" applyFont="1" applyBorder="1" applyAlignment="1">
      <alignment vertical="center"/>
    </xf>
    <xf numFmtId="4" fontId="8" fillId="5" borderId="4" xfId="0" applyNumberFormat="1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/>
    <xf numFmtId="0" fontId="0" fillId="0" borderId="25" xfId="0" applyBorder="1" applyAlignment="1"/>
    <xf numFmtId="0" fontId="4" fillId="3" borderId="3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textRotation="90" wrapText="1"/>
    </xf>
    <xf numFmtId="0" fontId="21" fillId="0" borderId="50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textRotation="90" wrapText="1"/>
    </xf>
    <xf numFmtId="0" fontId="21" fillId="4" borderId="50" xfId="0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vertical="center"/>
    </xf>
    <xf numFmtId="165" fontId="8" fillId="5" borderId="9" xfId="0" applyNumberFormat="1" applyFont="1" applyFill="1" applyBorder="1" applyAlignment="1">
      <alignment vertical="center"/>
    </xf>
    <xf numFmtId="4" fontId="10" fillId="5" borderId="19" xfId="0" applyNumberFormat="1" applyFont="1" applyFill="1" applyBorder="1" applyAlignment="1">
      <alignment horizontal="right" vertical="center" wrapText="1"/>
    </xf>
    <xf numFmtId="4" fontId="15" fillId="0" borderId="22" xfId="0" applyNumberFormat="1" applyFont="1" applyBorder="1" applyAlignment="1">
      <alignment horizontal="right" vertical="center" wrapText="1"/>
    </xf>
    <xf numFmtId="0" fontId="8" fillId="5" borderId="15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vertical="center"/>
    </xf>
    <xf numFmtId="4" fontId="8" fillId="5" borderId="19" xfId="0" applyNumberFormat="1" applyFont="1" applyFill="1" applyBorder="1" applyAlignment="1">
      <alignment vertical="center"/>
    </xf>
    <xf numFmtId="0" fontId="12" fillId="5" borderId="22" xfId="0" applyFont="1" applyFill="1" applyBorder="1" applyAlignment="1">
      <alignment vertical="center"/>
    </xf>
    <xf numFmtId="4" fontId="8" fillId="5" borderId="16" xfId="0" applyNumberFormat="1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0" fontId="14" fillId="7" borderId="10" xfId="0" applyFont="1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7" fillId="9" borderId="12" xfId="0" applyFont="1" applyFill="1" applyBorder="1" applyAlignment="1">
      <alignment horizontal="center" vertical="center" wrapText="1"/>
    </xf>
    <xf numFmtId="0" fontId="0" fillId="9" borderId="24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6" fillId="7" borderId="12" xfId="0" applyFont="1" applyFill="1" applyBorder="1" applyAlignment="1">
      <alignment wrapText="1"/>
    </xf>
    <xf numFmtId="0" fontId="26" fillId="7" borderId="24" xfId="0" applyFont="1" applyFill="1" applyBorder="1" applyAlignment="1">
      <alignment wrapText="1"/>
    </xf>
    <xf numFmtId="0" fontId="0" fillId="7" borderId="24" xfId="0" applyFill="1" applyBorder="1" applyAlignment="1">
      <alignment wrapText="1"/>
    </xf>
    <xf numFmtId="0" fontId="0" fillId="0" borderId="35" xfId="0" applyBorder="1" applyAlignment="1">
      <alignment wrapText="1"/>
    </xf>
    <xf numFmtId="0" fontId="27" fillId="7" borderId="12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0" borderId="24" xfId="0" applyBorder="1" applyAlignment="1"/>
    <xf numFmtId="0" fontId="0" fillId="0" borderId="35" xfId="0" applyBorder="1" applyAlignment="1"/>
    <xf numFmtId="0" fontId="0" fillId="7" borderId="31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14" fillId="7" borderId="12" xfId="0" applyFont="1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3" fillId="7" borderId="12" xfId="0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0" fontId="0" fillId="0" borderId="24" xfId="0" applyBorder="1" applyAlignment="1">
      <alignment wrapText="1"/>
    </xf>
    <xf numFmtId="49" fontId="27" fillId="7" borderId="12" xfId="0" applyNumberFormat="1" applyFont="1" applyFill="1" applyBorder="1" applyAlignment="1">
      <alignment wrapText="1"/>
    </xf>
    <xf numFmtId="0" fontId="21" fillId="7" borderId="24" xfId="0" applyFont="1" applyFill="1" applyBorder="1" applyAlignment="1">
      <alignment wrapText="1"/>
    </xf>
    <xf numFmtId="0" fontId="14" fillId="7" borderId="41" xfId="0" applyFont="1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7" borderId="38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4" fillId="7" borderId="39" xfId="0" applyFont="1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0" fillId="0" borderId="33" xfId="0" applyBorder="1" applyAlignment="1"/>
    <xf numFmtId="0" fontId="0" fillId="0" borderId="34" xfId="0" applyBorder="1" applyAlignment="1"/>
    <xf numFmtId="14" fontId="2" fillId="0" borderId="12" xfId="0" applyNumberFormat="1" applyFont="1" applyBorder="1" applyAlignment="1">
      <alignment vertical="center"/>
    </xf>
    <xf numFmtId="0" fontId="4" fillId="8" borderId="0" xfId="0" applyFont="1" applyFill="1" applyBorder="1" applyAlignment="1">
      <alignment vertical="center" wrapText="1"/>
    </xf>
    <xf numFmtId="0" fontId="22" fillId="8" borderId="0" xfId="0" applyFont="1" applyFill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7" fillId="7" borderId="32" xfId="0" applyFont="1" applyFill="1" applyBorder="1" applyAlignment="1">
      <alignment wrapText="1"/>
    </xf>
    <xf numFmtId="0" fontId="27" fillId="7" borderId="33" xfId="0" applyFont="1" applyFill="1" applyBorder="1" applyAlignment="1">
      <alignment wrapText="1"/>
    </xf>
    <xf numFmtId="0" fontId="21" fillId="7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2" fillId="7" borderId="36" xfId="0" applyFont="1" applyFill="1" applyBorder="1" applyAlignment="1">
      <alignment vertical="center" wrapText="1"/>
    </xf>
    <xf numFmtId="0" fontId="0" fillId="7" borderId="37" xfId="0" applyFill="1" applyBorder="1" applyAlignment="1">
      <alignment vertical="center" wrapText="1"/>
    </xf>
    <xf numFmtId="0" fontId="0" fillId="0" borderId="37" xfId="0" applyBorder="1" applyAlignment="1">
      <alignment wrapText="1"/>
    </xf>
    <xf numFmtId="0" fontId="2" fillId="7" borderId="38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7" borderId="39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2" fillId="7" borderId="40" xfId="0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0" borderId="7" xfId="0" applyBorder="1" applyAlignment="1">
      <alignment wrapText="1"/>
    </xf>
    <xf numFmtId="0" fontId="4" fillId="0" borderId="4" xfId="0" applyFont="1" applyBorder="1" applyAlignment="1">
      <alignment horizontal="center" vertical="center" textRotation="90"/>
    </xf>
    <xf numFmtId="0" fontId="22" fillId="0" borderId="55" xfId="0" applyFont="1" applyBorder="1" applyAlignment="1">
      <alignment horizontal="center" vertical="center" textRotation="90"/>
    </xf>
    <xf numFmtId="0" fontId="22" fillId="0" borderId="8" xfId="0" applyFont="1" applyBorder="1" applyAlignment="1">
      <alignment horizontal="center" vertical="center" textRotation="9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/>
    <xf numFmtId="0" fontId="25" fillId="0" borderId="2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</xdr:colOff>
      <xdr:row>0</xdr:row>
      <xdr:rowOff>0</xdr:rowOff>
    </xdr:from>
    <xdr:ext cx="1876425" cy="800100"/>
    <xdr:pic>
      <xdr:nvPicPr>
        <xdr:cNvPr id="2" name="obrázek 1" descr="cid:404411214@27112008-01F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0425" y="0"/>
          <a:ext cx="1876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234951</xdr:colOff>
      <xdr:row>0</xdr:row>
      <xdr:rowOff>85726</xdr:rowOff>
    </xdr:from>
    <xdr:to>
      <xdr:col>1</xdr:col>
      <xdr:colOff>635000</xdr:colOff>
      <xdr:row>0</xdr:row>
      <xdr:rowOff>802703</xdr:rowOff>
    </xdr:to>
    <xdr:pic>
      <xdr:nvPicPr>
        <xdr:cNvPr id="3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1" y="85726"/>
          <a:ext cx="908049" cy="716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65"/>
  <sheetViews>
    <sheetView topLeftCell="A55" zoomScale="85" zoomScaleNormal="85" workbookViewId="0">
      <selection activeCell="E63" sqref="E63"/>
    </sheetView>
  </sheetViews>
  <sheetFormatPr defaultColWidth="9.140625" defaultRowHeight="12.75" x14ac:dyDescent="0.2"/>
  <cols>
    <col min="1" max="1" width="32.42578125" style="1" customWidth="1"/>
    <col min="2" max="2" width="11" style="4" customWidth="1"/>
    <col min="3" max="3" width="10.42578125" style="4" customWidth="1"/>
    <col min="4" max="5" width="11.7109375" style="4" customWidth="1"/>
    <col min="6" max="6" width="10.7109375" style="4" customWidth="1"/>
    <col min="7" max="7" width="10.85546875" style="4" customWidth="1"/>
    <col min="8" max="8" width="8.85546875" style="4" customWidth="1"/>
    <col min="9" max="9" width="7.85546875" style="4" customWidth="1"/>
    <col min="10" max="10" width="32.7109375" style="1" customWidth="1"/>
    <col min="11" max="11" width="10.85546875" style="1" customWidth="1"/>
    <col min="12" max="12" width="10.140625" style="1" customWidth="1"/>
    <col min="13" max="13" width="12.42578125" style="1" customWidth="1"/>
    <col min="14" max="14" width="10.28515625" style="1" customWidth="1"/>
    <col min="15" max="15" width="10.5703125" style="1" customWidth="1"/>
    <col min="16" max="16" width="8.7109375" customWidth="1"/>
    <col min="17" max="17" width="8.28515625" style="1" customWidth="1"/>
    <col min="18" max="16384" width="9.140625" style="1"/>
  </cols>
  <sheetData>
    <row r="1" spans="1:17" ht="28.5" customHeight="1" thickBot="1" x14ac:dyDescent="0.25">
      <c r="A1" s="188" t="s">
        <v>88</v>
      </c>
      <c r="B1" s="189"/>
      <c r="C1" s="189"/>
      <c r="D1" s="189"/>
      <c r="E1" s="189"/>
      <c r="F1" s="189"/>
      <c r="G1" s="189"/>
      <c r="H1" s="189"/>
      <c r="I1" s="189"/>
      <c r="J1" s="190"/>
      <c r="K1" s="190"/>
      <c r="L1" s="190"/>
      <c r="M1" s="190"/>
      <c r="N1" s="190"/>
      <c r="O1" s="190"/>
      <c r="P1" s="191"/>
      <c r="Q1" s="192"/>
    </row>
    <row r="2" spans="1:17" ht="38.25" customHeight="1" thickBot="1" x14ac:dyDescent="0.25">
      <c r="A2" s="144" t="s">
        <v>0</v>
      </c>
      <c r="B2" s="193" t="s">
        <v>107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5"/>
      <c r="P2" s="195"/>
      <c r="Q2" s="196"/>
    </row>
    <row r="3" spans="1:17" ht="19.5" customHeight="1" x14ac:dyDescent="0.2">
      <c r="A3" s="197" t="s">
        <v>1</v>
      </c>
      <c r="B3" s="84" t="s">
        <v>71</v>
      </c>
      <c r="C3" s="121" t="s">
        <v>71</v>
      </c>
      <c r="D3" s="142" t="s">
        <v>72</v>
      </c>
      <c r="E3" s="142" t="s">
        <v>71</v>
      </c>
      <c r="F3" s="142" t="s">
        <v>71</v>
      </c>
      <c r="G3" s="142" t="s">
        <v>71</v>
      </c>
      <c r="H3" s="122" t="s">
        <v>61</v>
      </c>
      <c r="I3" s="199" t="s">
        <v>68</v>
      </c>
      <c r="J3" s="201" t="s">
        <v>11</v>
      </c>
      <c r="K3" s="85" t="s">
        <v>71</v>
      </c>
      <c r="L3" s="123" t="s">
        <v>71</v>
      </c>
      <c r="M3" s="143" t="s">
        <v>71</v>
      </c>
      <c r="N3" s="143" t="s">
        <v>71</v>
      </c>
      <c r="O3" s="143" t="s">
        <v>71</v>
      </c>
      <c r="P3" s="124" t="s">
        <v>61</v>
      </c>
      <c r="Q3" s="203" t="s">
        <v>68</v>
      </c>
    </row>
    <row r="4" spans="1:17" ht="77.25" customHeight="1" thickBot="1" x14ac:dyDescent="0.25">
      <c r="A4" s="198"/>
      <c r="B4" s="134" t="s">
        <v>89</v>
      </c>
      <c r="C4" s="135" t="s">
        <v>90</v>
      </c>
      <c r="D4" s="136" t="s">
        <v>91</v>
      </c>
      <c r="E4" s="136" t="s">
        <v>92</v>
      </c>
      <c r="F4" s="136" t="s">
        <v>93</v>
      </c>
      <c r="G4" s="136" t="s">
        <v>94</v>
      </c>
      <c r="H4" s="137" t="s">
        <v>95</v>
      </c>
      <c r="I4" s="200"/>
      <c r="J4" s="202"/>
      <c r="K4" s="138" t="s">
        <v>89</v>
      </c>
      <c r="L4" s="139" t="s">
        <v>90</v>
      </c>
      <c r="M4" s="140" t="s">
        <v>96</v>
      </c>
      <c r="N4" s="140" t="s">
        <v>93</v>
      </c>
      <c r="O4" s="140" t="s">
        <v>94</v>
      </c>
      <c r="P4" s="141" t="s">
        <v>95</v>
      </c>
      <c r="Q4" s="204"/>
    </row>
    <row r="5" spans="1:17" ht="27" customHeight="1" x14ac:dyDescent="0.2">
      <c r="A5" s="128" t="s">
        <v>2</v>
      </c>
      <c r="B5" s="129">
        <f t="shared" ref="B5:G5" si="0">SUM(B6:B13)</f>
        <v>637.5</v>
      </c>
      <c r="C5" s="130">
        <f t="shared" si="0"/>
        <v>226.1</v>
      </c>
      <c r="D5" s="131">
        <f t="shared" si="0"/>
        <v>550</v>
      </c>
      <c r="E5" s="131">
        <f t="shared" si="0"/>
        <v>0</v>
      </c>
      <c r="F5" s="131">
        <f t="shared" si="0"/>
        <v>40</v>
      </c>
      <c r="G5" s="131">
        <f t="shared" si="0"/>
        <v>816.1</v>
      </c>
      <c r="H5" s="132">
        <f>SUM(G5/B5)</f>
        <v>1.2801568627450981</v>
      </c>
      <c r="I5" s="129">
        <f>SUM(I6:I13)</f>
        <v>0</v>
      </c>
      <c r="J5" s="86" t="s">
        <v>18</v>
      </c>
      <c r="K5" s="76">
        <f>SUM(K6:K10)</f>
        <v>847.3</v>
      </c>
      <c r="L5" s="67">
        <f>SUM(L6:L10)</f>
        <v>0</v>
      </c>
      <c r="M5" s="34">
        <f>SUM(M6:M10)</f>
        <v>900</v>
      </c>
      <c r="N5" s="34">
        <f>SUM(N6:N10)</f>
        <v>0</v>
      </c>
      <c r="O5" s="35">
        <f t="shared" ref="O5:O19" si="1">SUM(L5:N5)</f>
        <v>900</v>
      </c>
      <c r="P5" s="87">
        <f>SUM(O5/K5)</f>
        <v>1.0621975687477871</v>
      </c>
      <c r="Q5" s="133">
        <f>SUM(Q6:Q10)</f>
        <v>0</v>
      </c>
    </row>
    <row r="6" spans="1:17" ht="23.25" customHeight="1" x14ac:dyDescent="0.2">
      <c r="A6" s="44" t="s">
        <v>46</v>
      </c>
      <c r="B6" s="62">
        <v>1.2</v>
      </c>
      <c r="C6" s="54">
        <v>2</v>
      </c>
      <c r="D6" s="5"/>
      <c r="E6" s="5"/>
      <c r="F6" s="5"/>
      <c r="G6" s="5">
        <f>SUM(C6:F6)</f>
        <v>2</v>
      </c>
      <c r="H6" s="41">
        <f t="shared" ref="H6:H13" si="2">SUM(G6/B6)</f>
        <v>1.6666666666666667</v>
      </c>
      <c r="I6" s="89"/>
      <c r="J6" s="90" t="s">
        <v>53</v>
      </c>
      <c r="K6" s="62">
        <v>425.2</v>
      </c>
      <c r="L6" s="55"/>
      <c r="M6" s="7">
        <v>550</v>
      </c>
      <c r="N6" s="7"/>
      <c r="O6" s="7">
        <f t="shared" si="1"/>
        <v>550</v>
      </c>
      <c r="P6" s="91">
        <f t="shared" ref="P6:P19" si="3">SUM(O6/K6)</f>
        <v>1.2935089369708372</v>
      </c>
      <c r="Q6" s="92"/>
    </row>
    <row r="7" spans="1:17" ht="20.25" customHeight="1" x14ac:dyDescent="0.2">
      <c r="A7" s="44" t="s">
        <v>47</v>
      </c>
      <c r="B7" s="62">
        <v>8.6999999999999993</v>
      </c>
      <c r="C7" s="54">
        <v>3</v>
      </c>
      <c r="D7" s="5"/>
      <c r="E7" s="5"/>
      <c r="F7" s="5">
        <v>40</v>
      </c>
      <c r="G7" s="5">
        <f t="shared" ref="G7:G13" si="4">SUM(C7:F7)</f>
        <v>43</v>
      </c>
      <c r="H7" s="41">
        <f t="shared" si="2"/>
        <v>4.9425287356321848</v>
      </c>
      <c r="I7" s="89"/>
      <c r="J7" s="90"/>
      <c r="K7" s="62"/>
      <c r="L7" s="55"/>
      <c r="M7" s="7"/>
      <c r="N7" s="7"/>
      <c r="O7" s="7">
        <f t="shared" si="1"/>
        <v>0</v>
      </c>
      <c r="P7" s="91" t="e">
        <f t="shared" si="3"/>
        <v>#DIV/0!</v>
      </c>
      <c r="Q7" s="92"/>
    </row>
    <row r="8" spans="1:17" ht="21" customHeight="1" x14ac:dyDescent="0.2">
      <c r="A8" s="44" t="s">
        <v>48</v>
      </c>
      <c r="B8" s="62">
        <v>425.3</v>
      </c>
      <c r="C8" s="54"/>
      <c r="D8" s="5">
        <v>550</v>
      </c>
      <c r="E8" s="5"/>
      <c r="F8" s="5"/>
      <c r="G8" s="5">
        <f t="shared" si="4"/>
        <v>550</v>
      </c>
      <c r="H8" s="41">
        <f t="shared" si="2"/>
        <v>1.2932047966141547</v>
      </c>
      <c r="I8" s="89"/>
      <c r="J8" s="93" t="s">
        <v>54</v>
      </c>
      <c r="K8" s="77">
        <v>422.1</v>
      </c>
      <c r="L8" s="68"/>
      <c r="M8" s="27">
        <v>350</v>
      </c>
      <c r="N8" s="27"/>
      <c r="O8" s="7">
        <f t="shared" si="1"/>
        <v>350</v>
      </c>
      <c r="P8" s="91">
        <f t="shared" si="3"/>
        <v>0.82918739635157546</v>
      </c>
      <c r="Q8" s="92"/>
    </row>
    <row r="9" spans="1:17" ht="20.25" customHeight="1" x14ac:dyDescent="0.2">
      <c r="A9" s="44" t="s">
        <v>56</v>
      </c>
      <c r="B9" s="62"/>
      <c r="C9" s="54">
        <v>10</v>
      </c>
      <c r="D9" s="5"/>
      <c r="E9" s="5"/>
      <c r="F9" s="5"/>
      <c r="G9" s="5">
        <f t="shared" si="4"/>
        <v>10</v>
      </c>
      <c r="H9" s="41" t="e">
        <f t="shared" si="2"/>
        <v>#DIV/0!</v>
      </c>
      <c r="I9" s="89"/>
      <c r="J9" s="94" t="s">
        <v>30</v>
      </c>
      <c r="K9" s="77"/>
      <c r="L9" s="69"/>
      <c r="M9" s="8"/>
      <c r="N9" s="8"/>
      <c r="O9" s="7">
        <f t="shared" si="1"/>
        <v>0</v>
      </c>
      <c r="P9" s="91" t="e">
        <f t="shared" si="3"/>
        <v>#DIV/0!</v>
      </c>
      <c r="Q9" s="92"/>
    </row>
    <row r="10" spans="1:17" ht="27.75" customHeight="1" x14ac:dyDescent="0.2">
      <c r="A10" s="44" t="s">
        <v>60</v>
      </c>
      <c r="B10" s="62">
        <v>3.8</v>
      </c>
      <c r="C10" s="54">
        <v>2</v>
      </c>
      <c r="D10" s="5"/>
      <c r="E10" s="5"/>
      <c r="F10" s="5"/>
      <c r="G10" s="5">
        <f t="shared" si="4"/>
        <v>2</v>
      </c>
      <c r="H10" s="41">
        <f t="shared" si="2"/>
        <v>0.52631578947368418</v>
      </c>
      <c r="I10" s="89"/>
      <c r="J10" s="90" t="s">
        <v>20</v>
      </c>
      <c r="K10" s="77"/>
      <c r="L10" s="69"/>
      <c r="M10" s="8"/>
      <c r="N10" s="8"/>
      <c r="O10" s="7">
        <f t="shared" si="1"/>
        <v>0</v>
      </c>
      <c r="P10" s="91" t="e">
        <f t="shared" si="3"/>
        <v>#DIV/0!</v>
      </c>
      <c r="Q10" s="92"/>
    </row>
    <row r="11" spans="1:17" ht="26.25" customHeight="1" x14ac:dyDescent="0.2">
      <c r="A11" s="44" t="s">
        <v>35</v>
      </c>
      <c r="B11" s="62"/>
      <c r="C11" s="54"/>
      <c r="D11" s="5"/>
      <c r="E11" s="5"/>
      <c r="F11" s="5"/>
      <c r="G11" s="5">
        <f t="shared" si="4"/>
        <v>0</v>
      </c>
      <c r="H11" s="41" t="e">
        <f t="shared" si="2"/>
        <v>#DIV/0!</v>
      </c>
      <c r="I11" s="89"/>
      <c r="J11" s="95" t="s">
        <v>32</v>
      </c>
      <c r="K11" s="78">
        <v>0</v>
      </c>
      <c r="L11" s="70"/>
      <c r="M11" s="36"/>
      <c r="N11" s="36"/>
      <c r="O11" s="36">
        <f t="shared" si="1"/>
        <v>0</v>
      </c>
      <c r="P11" s="87" t="e">
        <f t="shared" si="3"/>
        <v>#DIV/0!</v>
      </c>
      <c r="Q11" s="96">
        <v>180</v>
      </c>
    </row>
    <row r="12" spans="1:17" ht="30" customHeight="1" x14ac:dyDescent="0.2">
      <c r="A12" s="44" t="s">
        <v>20</v>
      </c>
      <c r="B12" s="62">
        <v>198.5</v>
      </c>
      <c r="C12" s="54">
        <v>209.1</v>
      </c>
      <c r="D12" s="5"/>
      <c r="E12" s="5"/>
      <c r="F12" s="5"/>
      <c r="G12" s="5">
        <f t="shared" si="4"/>
        <v>209.1</v>
      </c>
      <c r="H12" s="41">
        <f t="shared" si="2"/>
        <v>1.0534005037783376</v>
      </c>
      <c r="I12" s="89"/>
      <c r="J12" s="97" t="s">
        <v>40</v>
      </c>
      <c r="K12" s="78">
        <v>0</v>
      </c>
      <c r="L12" s="70"/>
      <c r="M12" s="36"/>
      <c r="N12" s="36"/>
      <c r="O12" s="36">
        <f t="shared" si="1"/>
        <v>0</v>
      </c>
      <c r="P12" s="87" t="e">
        <f t="shared" si="3"/>
        <v>#DIV/0!</v>
      </c>
      <c r="Q12" s="96"/>
    </row>
    <row r="13" spans="1:17" ht="26.25" customHeight="1" x14ac:dyDescent="0.2">
      <c r="A13" s="44"/>
      <c r="B13" s="62"/>
      <c r="C13" s="54"/>
      <c r="D13" s="5"/>
      <c r="E13" s="5"/>
      <c r="F13" s="5"/>
      <c r="G13" s="5">
        <f t="shared" si="4"/>
        <v>0</v>
      </c>
      <c r="H13" s="41" t="e">
        <f t="shared" si="2"/>
        <v>#DIV/0!</v>
      </c>
      <c r="I13" s="89"/>
      <c r="J13" s="97" t="s">
        <v>31</v>
      </c>
      <c r="K13" s="79">
        <v>0</v>
      </c>
      <c r="L13" s="71"/>
      <c r="M13" s="37"/>
      <c r="N13" s="37"/>
      <c r="O13" s="36">
        <f t="shared" si="1"/>
        <v>0</v>
      </c>
      <c r="P13" s="87" t="e">
        <f t="shared" si="3"/>
        <v>#DIV/0!</v>
      </c>
      <c r="Q13" s="96"/>
    </row>
    <row r="14" spans="1:17" ht="30" customHeight="1" x14ac:dyDescent="0.2">
      <c r="A14" s="43" t="s">
        <v>5</v>
      </c>
      <c r="B14" s="61">
        <f>SUM(B15:B19)</f>
        <v>358.19999999999993</v>
      </c>
      <c r="C14" s="53">
        <f>SUM(C15:C19)</f>
        <v>0</v>
      </c>
      <c r="D14" s="12">
        <f>SUM(D15:D19)</f>
        <v>350</v>
      </c>
      <c r="E14" s="12">
        <f>SUM(E15:E19)</f>
        <v>0</v>
      </c>
      <c r="F14" s="12">
        <f>SUM(F15:F19)</f>
        <v>0</v>
      </c>
      <c r="G14" s="12">
        <f t="shared" ref="G14:G42" si="5">SUM(C14:F14)</f>
        <v>350</v>
      </c>
      <c r="H14" s="40">
        <f>SUM(G14/B14)</f>
        <v>0.97710776102735919</v>
      </c>
      <c r="I14" s="61">
        <f>SUM(I15:I19)</f>
        <v>6</v>
      </c>
      <c r="J14" s="98" t="s">
        <v>55</v>
      </c>
      <c r="K14" s="79">
        <v>29.1</v>
      </c>
      <c r="L14" s="71"/>
      <c r="M14" s="37">
        <v>56</v>
      </c>
      <c r="N14" s="37"/>
      <c r="O14" s="36">
        <f t="shared" si="1"/>
        <v>56</v>
      </c>
      <c r="P14" s="87">
        <f t="shared" si="3"/>
        <v>1.9243986254295531</v>
      </c>
      <c r="Q14" s="96"/>
    </row>
    <row r="15" spans="1:17" ht="19.5" customHeight="1" x14ac:dyDescent="0.2">
      <c r="A15" s="44" t="s">
        <v>49</v>
      </c>
      <c r="B15" s="62">
        <v>119.6</v>
      </c>
      <c r="C15" s="54"/>
      <c r="D15" s="5">
        <v>130</v>
      </c>
      <c r="E15" s="5"/>
      <c r="F15" s="5"/>
      <c r="G15" s="5">
        <f t="shared" si="5"/>
        <v>130</v>
      </c>
      <c r="H15" s="39">
        <f t="shared" ref="H15:H58" si="6">SUM(G15/B15)</f>
        <v>1.0869565217391304</v>
      </c>
      <c r="I15" s="99">
        <v>3</v>
      </c>
      <c r="J15" s="100" t="s">
        <v>33</v>
      </c>
      <c r="K15" s="79">
        <f>SUM(K16:K18)</f>
        <v>0</v>
      </c>
      <c r="L15" s="79">
        <f t="shared" ref="L15:N15" si="7">SUM(L16:L18)</f>
        <v>0</v>
      </c>
      <c r="M15" s="79">
        <f t="shared" si="7"/>
        <v>0</v>
      </c>
      <c r="N15" s="79">
        <f t="shared" si="7"/>
        <v>0</v>
      </c>
      <c r="O15" s="37">
        <f t="shared" si="1"/>
        <v>0</v>
      </c>
      <c r="P15" s="87" t="e">
        <f t="shared" si="3"/>
        <v>#DIV/0!</v>
      </c>
      <c r="Q15" s="88">
        <f>SUM(Q16:Q18)</f>
        <v>0</v>
      </c>
    </row>
    <row r="16" spans="1:17" ht="30" customHeight="1" x14ac:dyDescent="0.2">
      <c r="A16" s="44" t="s">
        <v>14</v>
      </c>
      <c r="B16" s="62">
        <v>187.7</v>
      </c>
      <c r="C16" s="54"/>
      <c r="D16" s="5">
        <v>160</v>
      </c>
      <c r="E16" s="5"/>
      <c r="F16" s="5"/>
      <c r="G16" s="5">
        <f t="shared" si="5"/>
        <v>160</v>
      </c>
      <c r="H16" s="39">
        <f t="shared" si="6"/>
        <v>0.85242408098028777</v>
      </c>
      <c r="I16" s="99">
        <v>2</v>
      </c>
      <c r="J16" s="101" t="s">
        <v>27</v>
      </c>
      <c r="K16" s="77"/>
      <c r="L16" s="68"/>
      <c r="M16" s="27"/>
      <c r="N16" s="27"/>
      <c r="O16" s="7">
        <f t="shared" si="1"/>
        <v>0</v>
      </c>
      <c r="P16" s="91" t="e">
        <f t="shared" si="3"/>
        <v>#DIV/0!</v>
      </c>
      <c r="Q16" s="92"/>
    </row>
    <row r="17" spans="1:17" ht="30.75" customHeight="1" x14ac:dyDescent="0.2">
      <c r="A17" s="44" t="s">
        <v>50</v>
      </c>
      <c r="B17" s="62">
        <v>50.9</v>
      </c>
      <c r="C17" s="54"/>
      <c r="D17" s="5">
        <v>60</v>
      </c>
      <c r="E17" s="5"/>
      <c r="F17" s="5"/>
      <c r="G17" s="5">
        <f t="shared" si="5"/>
        <v>60</v>
      </c>
      <c r="H17" s="39">
        <f t="shared" si="6"/>
        <v>1.1787819253438114</v>
      </c>
      <c r="I17" s="99">
        <v>1</v>
      </c>
      <c r="J17" s="101" t="s">
        <v>28</v>
      </c>
      <c r="K17" s="77"/>
      <c r="L17" s="68"/>
      <c r="M17" s="27"/>
      <c r="N17" s="27"/>
      <c r="O17" s="7">
        <f t="shared" si="1"/>
        <v>0</v>
      </c>
      <c r="P17" s="91" t="e">
        <f t="shared" si="3"/>
        <v>#DIV/0!</v>
      </c>
      <c r="Q17" s="92"/>
    </row>
    <row r="18" spans="1:17" ht="30" customHeight="1" x14ac:dyDescent="0.2">
      <c r="A18" s="44" t="s">
        <v>19</v>
      </c>
      <c r="B18" s="62"/>
      <c r="C18" s="54"/>
      <c r="D18" s="5"/>
      <c r="E18" s="5"/>
      <c r="F18" s="5"/>
      <c r="G18" s="5">
        <f t="shared" si="5"/>
        <v>0</v>
      </c>
      <c r="H18" s="39" t="e">
        <f t="shared" si="6"/>
        <v>#DIV/0!</v>
      </c>
      <c r="I18" s="99"/>
      <c r="J18" s="101" t="s">
        <v>20</v>
      </c>
      <c r="K18" s="77"/>
      <c r="L18" s="68"/>
      <c r="M18" s="27"/>
      <c r="N18" s="27"/>
      <c r="O18" s="7">
        <f t="shared" si="1"/>
        <v>0</v>
      </c>
      <c r="P18" s="91" t="e">
        <f t="shared" si="3"/>
        <v>#DIV/0!</v>
      </c>
      <c r="Q18" s="92"/>
    </row>
    <row r="19" spans="1:17" ht="27" customHeight="1" x14ac:dyDescent="0.2">
      <c r="A19" s="44" t="s">
        <v>20</v>
      </c>
      <c r="B19" s="62"/>
      <c r="C19" s="54"/>
      <c r="D19" s="5"/>
      <c r="E19" s="5"/>
      <c r="F19" s="5"/>
      <c r="G19" s="5">
        <f t="shared" si="5"/>
        <v>0</v>
      </c>
      <c r="H19" s="39" t="e">
        <f t="shared" si="6"/>
        <v>#DIV/0!</v>
      </c>
      <c r="I19" s="99"/>
      <c r="J19" s="100" t="s">
        <v>34</v>
      </c>
      <c r="K19" s="79">
        <v>2.7</v>
      </c>
      <c r="L19" s="71"/>
      <c r="M19" s="37"/>
      <c r="N19" s="37"/>
      <c r="O19" s="38">
        <f t="shared" si="1"/>
        <v>0</v>
      </c>
      <c r="P19" s="87">
        <f t="shared" si="3"/>
        <v>0</v>
      </c>
      <c r="Q19" s="96"/>
    </row>
    <row r="20" spans="1:17" ht="27" customHeight="1" x14ac:dyDescent="0.2">
      <c r="A20" s="43" t="s">
        <v>6</v>
      </c>
      <c r="B20" s="61">
        <f>SUM(B21:B22)</f>
        <v>129</v>
      </c>
      <c r="C20" s="53">
        <f>SUM(C21:C22)</f>
        <v>120</v>
      </c>
      <c r="D20" s="12">
        <f>SUM(D21:D22)</f>
        <v>0</v>
      </c>
      <c r="E20" s="12">
        <f>SUM(E21:E22)</f>
        <v>30</v>
      </c>
      <c r="F20" s="12">
        <f>SUM(F21:F22)</f>
        <v>0</v>
      </c>
      <c r="G20" s="12">
        <f t="shared" si="5"/>
        <v>150</v>
      </c>
      <c r="H20" s="40">
        <f t="shared" si="6"/>
        <v>1.1627906976744187</v>
      </c>
      <c r="I20" s="61">
        <f>SUM(I21:I22)</f>
        <v>20</v>
      </c>
      <c r="J20" s="209" t="s">
        <v>41</v>
      </c>
      <c r="K20" s="211">
        <f>SUM(K22:K24)</f>
        <v>5335.5</v>
      </c>
      <c r="L20" s="213">
        <f>SUM(L22:L24)</f>
        <v>855</v>
      </c>
      <c r="M20" s="186">
        <f>SUM(M22:M24)</f>
        <v>0</v>
      </c>
      <c r="N20" s="186">
        <v>4553.2</v>
      </c>
      <c r="O20" s="186">
        <f>SUM(L20:N21)</f>
        <v>5408.2</v>
      </c>
      <c r="P20" s="205">
        <f>SUM(O20/K20)</f>
        <v>1.0136257145534626</v>
      </c>
      <c r="Q20" s="207">
        <f>SUM(Q22:Q24)</f>
        <v>0</v>
      </c>
    </row>
    <row r="21" spans="1:17" ht="30" x14ac:dyDescent="0.2">
      <c r="A21" s="44" t="s">
        <v>59</v>
      </c>
      <c r="B21" s="62"/>
      <c r="C21" s="54"/>
      <c r="D21" s="5"/>
      <c r="E21" s="5"/>
      <c r="F21" s="5"/>
      <c r="G21" s="5">
        <f t="shared" si="5"/>
        <v>0</v>
      </c>
      <c r="H21" s="39" t="e">
        <f t="shared" si="6"/>
        <v>#DIV/0!</v>
      </c>
      <c r="I21" s="99"/>
      <c r="J21" s="210"/>
      <c r="K21" s="212"/>
      <c r="L21" s="214"/>
      <c r="M21" s="187"/>
      <c r="N21" s="187"/>
      <c r="O21" s="187"/>
      <c r="P21" s="206"/>
      <c r="Q21" s="208"/>
    </row>
    <row r="22" spans="1:17" ht="34.5" customHeight="1" x14ac:dyDescent="0.2">
      <c r="A22" s="44" t="s">
        <v>20</v>
      </c>
      <c r="B22" s="62">
        <v>129</v>
      </c>
      <c r="C22" s="54">
        <v>120</v>
      </c>
      <c r="D22" s="5"/>
      <c r="E22" s="5">
        <v>30</v>
      </c>
      <c r="F22" s="5"/>
      <c r="G22" s="5">
        <f t="shared" si="5"/>
        <v>150</v>
      </c>
      <c r="H22" s="39">
        <f t="shared" si="6"/>
        <v>1.1627906976744187</v>
      </c>
      <c r="I22" s="99">
        <v>20</v>
      </c>
      <c r="J22" s="90" t="s">
        <v>70</v>
      </c>
      <c r="K22" s="80">
        <v>4473.2</v>
      </c>
      <c r="L22" s="72"/>
      <c r="M22" s="9"/>
      <c r="N22" s="9">
        <v>4553.2</v>
      </c>
      <c r="O22" s="9">
        <f>SUM(L22:N22)</f>
        <v>4553.2</v>
      </c>
      <c r="P22" s="102">
        <f>SUM(O22/K22)</f>
        <v>1.0178842886524189</v>
      </c>
      <c r="Q22" s="92"/>
    </row>
    <row r="23" spans="1:17" ht="33" customHeight="1" x14ac:dyDescent="0.2">
      <c r="A23" s="43" t="s">
        <v>7</v>
      </c>
      <c r="B23" s="61">
        <v>2.5</v>
      </c>
      <c r="C23" s="53">
        <v>3</v>
      </c>
      <c r="D23" s="12"/>
      <c r="E23" s="12"/>
      <c r="F23" s="12"/>
      <c r="G23" s="12">
        <f t="shared" si="5"/>
        <v>3</v>
      </c>
      <c r="H23" s="40">
        <f t="shared" si="6"/>
        <v>1.2</v>
      </c>
      <c r="I23" s="61"/>
      <c r="J23" s="90" t="s">
        <v>57</v>
      </c>
      <c r="K23" s="81">
        <v>852.3</v>
      </c>
      <c r="L23" s="73">
        <v>845</v>
      </c>
      <c r="M23" s="28"/>
      <c r="N23" s="28"/>
      <c r="O23" s="28">
        <f>SUM(L23:N23)</f>
        <v>845</v>
      </c>
      <c r="P23" s="102">
        <f>SUM(O23/K23)</f>
        <v>0.99143494074856275</v>
      </c>
      <c r="Q23" s="92"/>
    </row>
    <row r="24" spans="1:17" ht="33.75" customHeight="1" thickBot="1" x14ac:dyDescent="0.25">
      <c r="A24" s="43" t="s">
        <v>9</v>
      </c>
      <c r="B24" s="61">
        <v>0</v>
      </c>
      <c r="C24" s="53">
        <v>1</v>
      </c>
      <c r="D24" s="12"/>
      <c r="E24" s="12"/>
      <c r="F24" s="12"/>
      <c r="G24" s="12">
        <f t="shared" si="5"/>
        <v>1</v>
      </c>
      <c r="H24" s="40" t="e">
        <f t="shared" si="6"/>
        <v>#DIV/0!</v>
      </c>
      <c r="I24" s="61"/>
      <c r="J24" s="90" t="s">
        <v>64</v>
      </c>
      <c r="K24" s="82">
        <v>10</v>
      </c>
      <c r="L24" s="74">
        <v>10</v>
      </c>
      <c r="M24" s="6"/>
      <c r="N24" s="6"/>
      <c r="O24" s="6">
        <f>SUM(L24:N24)</f>
        <v>10</v>
      </c>
      <c r="P24" s="102">
        <f>SUM(O24/K24)</f>
        <v>1</v>
      </c>
      <c r="Q24" s="92"/>
    </row>
    <row r="25" spans="1:17" ht="45.75" customHeight="1" thickBot="1" x14ac:dyDescent="0.25">
      <c r="A25" s="43" t="s">
        <v>10</v>
      </c>
      <c r="B25" s="61">
        <f>SUM(B26:B29)</f>
        <v>415.4</v>
      </c>
      <c r="C25" s="53">
        <v>405</v>
      </c>
      <c r="D25" s="12">
        <f>SUM(D26:D29)</f>
        <v>0</v>
      </c>
      <c r="E25" s="12">
        <f>SUM(E26:E29)</f>
        <v>0</v>
      </c>
      <c r="F25" s="12">
        <f>SUM(F26:F29)</f>
        <v>0</v>
      </c>
      <c r="G25" s="12">
        <f t="shared" si="5"/>
        <v>405</v>
      </c>
      <c r="H25" s="40">
        <f t="shared" si="6"/>
        <v>0.97496389022628793</v>
      </c>
      <c r="I25" s="61">
        <f>SUM(I26:I29)</f>
        <v>4</v>
      </c>
      <c r="J25" s="103" t="s">
        <v>13</v>
      </c>
      <c r="K25" s="83">
        <f>SUM(K5+K11+K12+K13+K14+K15+K19+K20)</f>
        <v>6214.6</v>
      </c>
      <c r="L25" s="75">
        <f>SUM(L5+L11+L12+L13+L14+L15+L19+L20)</f>
        <v>855</v>
      </c>
      <c r="M25" s="33">
        <f>SUM(M5+M11+M12+M13+M14+M15+M19+M20)</f>
        <v>956</v>
      </c>
      <c r="N25" s="33">
        <f>SUM(N5+N11+N12+N13+N14+N15+N19+N20)</f>
        <v>4553.2</v>
      </c>
      <c r="O25" s="33">
        <f>SUM(L25:N25)</f>
        <v>6364.2</v>
      </c>
      <c r="P25" s="125">
        <f>SUM(O25/K25)</f>
        <v>1.0240723457664209</v>
      </c>
      <c r="Q25" s="176">
        <f>SUM(Q5+Q11+Q12+Q13+Q14+Q15+Q19+Q20)</f>
        <v>180</v>
      </c>
    </row>
    <row r="26" spans="1:17" ht="27.75" customHeight="1" thickBot="1" x14ac:dyDescent="0.25">
      <c r="A26" s="44" t="s">
        <v>51</v>
      </c>
      <c r="B26" s="62">
        <v>19.399999999999999</v>
      </c>
      <c r="C26" s="54">
        <v>10</v>
      </c>
      <c r="D26" s="5"/>
      <c r="E26" s="5"/>
      <c r="F26" s="5"/>
      <c r="G26" s="5">
        <f t="shared" si="5"/>
        <v>10</v>
      </c>
      <c r="H26" s="39">
        <f t="shared" si="6"/>
        <v>0.51546391752577325</v>
      </c>
      <c r="I26" s="99"/>
      <c r="J26" s="182" t="s">
        <v>106</v>
      </c>
      <c r="K26" s="183">
        <f>SUM(K25-B58)</f>
        <v>10.000000000000909</v>
      </c>
      <c r="L26" s="23"/>
      <c r="M26" s="23"/>
      <c r="N26" s="23"/>
      <c r="O26" s="23"/>
      <c r="P26" s="29"/>
      <c r="Q26" s="104"/>
    </row>
    <row r="27" spans="1:17" ht="21.95" customHeight="1" thickBot="1" x14ac:dyDescent="0.25">
      <c r="A27" s="44" t="s">
        <v>15</v>
      </c>
      <c r="B27" s="62"/>
      <c r="C27" s="54"/>
      <c r="D27" s="5"/>
      <c r="E27" s="5"/>
      <c r="F27" s="5"/>
      <c r="G27" s="5">
        <f t="shared" si="5"/>
        <v>0</v>
      </c>
      <c r="H27" s="39" t="e">
        <f t="shared" si="6"/>
        <v>#DIV/0!</v>
      </c>
      <c r="I27" s="99"/>
      <c r="J27" s="218" t="s">
        <v>97</v>
      </c>
      <c r="K27" s="219"/>
      <c r="L27" s="219"/>
      <c r="M27" s="219"/>
      <c r="N27" s="219"/>
      <c r="O27" s="219"/>
      <c r="P27" s="219"/>
      <c r="Q27" s="220"/>
    </row>
    <row r="28" spans="1:17" ht="32.25" customHeight="1" thickBot="1" x14ac:dyDescent="0.3">
      <c r="A28" s="44" t="s">
        <v>21</v>
      </c>
      <c r="B28" s="62"/>
      <c r="C28" s="54"/>
      <c r="D28" s="5"/>
      <c r="E28" s="5"/>
      <c r="F28" s="5"/>
      <c r="G28" s="5">
        <f t="shared" si="5"/>
        <v>0</v>
      </c>
      <c r="H28" s="39" t="e">
        <f t="shared" si="6"/>
        <v>#DIV/0!</v>
      </c>
      <c r="I28" s="99"/>
      <c r="J28" s="221" t="s">
        <v>98</v>
      </c>
      <c r="K28" s="222"/>
      <c r="L28" s="223"/>
      <c r="M28" s="223"/>
      <c r="N28" s="223"/>
      <c r="O28" s="223"/>
      <c r="P28" s="223"/>
      <c r="Q28" s="224"/>
    </row>
    <row r="29" spans="1:17" ht="33" customHeight="1" thickBot="1" x14ac:dyDescent="0.25">
      <c r="A29" s="44" t="s">
        <v>20</v>
      </c>
      <c r="B29" s="62">
        <v>396</v>
      </c>
      <c r="C29" s="54">
        <v>395</v>
      </c>
      <c r="D29" s="5"/>
      <c r="E29" s="5"/>
      <c r="F29" s="5"/>
      <c r="G29" s="5">
        <f t="shared" si="5"/>
        <v>395</v>
      </c>
      <c r="H29" s="39">
        <f t="shared" si="6"/>
        <v>0.99747474747474751</v>
      </c>
      <c r="I29" s="99">
        <v>4</v>
      </c>
      <c r="J29" s="225" t="s">
        <v>99</v>
      </c>
      <c r="K29" s="226"/>
      <c r="L29" s="226"/>
      <c r="M29" s="226"/>
      <c r="N29" s="226"/>
      <c r="O29" s="226"/>
      <c r="P29" s="227"/>
      <c r="Q29" s="228"/>
    </row>
    <row r="30" spans="1:17" ht="24.75" customHeight="1" x14ac:dyDescent="0.2">
      <c r="A30" s="43" t="s">
        <v>12</v>
      </c>
      <c r="B30" s="61">
        <f>SUM(B31:B36)</f>
        <v>3362.3</v>
      </c>
      <c r="C30" s="53">
        <f>SUM(C31:C36)</f>
        <v>30</v>
      </c>
      <c r="D30" s="12">
        <f>SUM(D31:D36)</f>
        <v>0</v>
      </c>
      <c r="E30" s="12">
        <f>SUM(E31:E36)</f>
        <v>0</v>
      </c>
      <c r="F30" s="12">
        <f>SUM(F31:F36)</f>
        <v>3308.3</v>
      </c>
      <c r="G30" s="12">
        <f t="shared" si="5"/>
        <v>3338.3</v>
      </c>
      <c r="H30" s="40">
        <f t="shared" si="6"/>
        <v>0.99286202896826581</v>
      </c>
      <c r="I30" s="61">
        <f>SUM(I31:I36)</f>
        <v>0</v>
      </c>
      <c r="J30" s="229" t="s">
        <v>66</v>
      </c>
      <c r="K30" s="230"/>
      <c r="L30" s="230"/>
      <c r="M30" s="230"/>
      <c r="N30" s="230"/>
      <c r="O30" s="230"/>
      <c r="P30" s="231"/>
      <c r="Q30" s="177" t="s">
        <v>67</v>
      </c>
    </row>
    <row r="31" spans="1:17" ht="24.75" customHeight="1" x14ac:dyDescent="0.2">
      <c r="A31" s="45" t="s">
        <v>65</v>
      </c>
      <c r="B31" s="62">
        <v>3281.8</v>
      </c>
      <c r="C31" s="54"/>
      <c r="D31" s="5"/>
      <c r="E31" s="5"/>
      <c r="F31" s="5">
        <v>3308.3</v>
      </c>
      <c r="G31" s="5">
        <f t="shared" si="5"/>
        <v>3308.3</v>
      </c>
      <c r="H31" s="39">
        <f t="shared" si="6"/>
        <v>1.0080748369797063</v>
      </c>
      <c r="I31" s="99"/>
      <c r="J31" s="215" t="s">
        <v>112</v>
      </c>
      <c r="K31" s="216"/>
      <c r="L31" s="216"/>
      <c r="M31" s="216"/>
      <c r="N31" s="216"/>
      <c r="O31" s="216"/>
      <c r="P31" s="217"/>
      <c r="Q31" s="178">
        <v>120</v>
      </c>
    </row>
    <row r="32" spans="1:17" ht="21" customHeight="1" x14ac:dyDescent="0.2">
      <c r="A32" s="44" t="s">
        <v>52</v>
      </c>
      <c r="B32" s="62">
        <v>68.7</v>
      </c>
      <c r="C32" s="54">
        <v>30</v>
      </c>
      <c r="D32" s="5"/>
      <c r="E32" s="5"/>
      <c r="F32" s="5"/>
      <c r="G32" s="5">
        <f t="shared" si="5"/>
        <v>30</v>
      </c>
      <c r="H32" s="39">
        <f t="shared" si="6"/>
        <v>0.43668122270742354</v>
      </c>
      <c r="I32" s="99"/>
      <c r="J32" s="215" t="s">
        <v>113</v>
      </c>
      <c r="K32" s="216"/>
      <c r="L32" s="216"/>
      <c r="M32" s="216"/>
      <c r="N32" s="216"/>
      <c r="O32" s="216"/>
      <c r="P32" s="217"/>
      <c r="Q32" s="179">
        <v>30</v>
      </c>
    </row>
    <row r="33" spans="1:17" ht="19.5" customHeight="1" x14ac:dyDescent="0.2">
      <c r="A33" s="45" t="s">
        <v>16</v>
      </c>
      <c r="B33" s="62"/>
      <c r="C33" s="54"/>
      <c r="D33" s="5"/>
      <c r="E33" s="5"/>
      <c r="F33" s="5"/>
      <c r="G33" s="5">
        <f t="shared" si="5"/>
        <v>0</v>
      </c>
      <c r="H33" s="39" t="e">
        <f t="shared" si="6"/>
        <v>#DIV/0!</v>
      </c>
      <c r="I33" s="99"/>
      <c r="J33" s="215"/>
      <c r="K33" s="216"/>
      <c r="L33" s="216"/>
      <c r="M33" s="216"/>
      <c r="N33" s="216"/>
      <c r="O33" s="216"/>
      <c r="P33" s="217"/>
      <c r="Q33" s="179"/>
    </row>
    <row r="34" spans="1:17" ht="30" customHeight="1" x14ac:dyDescent="0.2">
      <c r="A34" s="44" t="s">
        <v>22</v>
      </c>
      <c r="B34" s="62"/>
      <c r="C34" s="54"/>
      <c r="D34" s="5"/>
      <c r="E34" s="5"/>
      <c r="F34" s="5"/>
      <c r="G34" s="5">
        <f t="shared" si="5"/>
        <v>0</v>
      </c>
      <c r="H34" s="39" t="e">
        <f t="shared" si="6"/>
        <v>#DIV/0!</v>
      </c>
      <c r="I34" s="99"/>
      <c r="J34" s="215"/>
      <c r="K34" s="216"/>
      <c r="L34" s="216"/>
      <c r="M34" s="216"/>
      <c r="N34" s="216"/>
      <c r="O34" s="216"/>
      <c r="P34" s="217"/>
      <c r="Q34" s="180"/>
    </row>
    <row r="35" spans="1:17" ht="30" customHeight="1" x14ac:dyDescent="0.2">
      <c r="A35" s="44" t="s">
        <v>36</v>
      </c>
      <c r="B35" s="62">
        <v>11.8</v>
      </c>
      <c r="C35" s="54"/>
      <c r="D35" s="5"/>
      <c r="E35" s="5"/>
      <c r="F35" s="5"/>
      <c r="G35" s="5">
        <f t="shared" si="5"/>
        <v>0</v>
      </c>
      <c r="H35" s="39">
        <f t="shared" si="6"/>
        <v>0</v>
      </c>
      <c r="I35" s="99"/>
      <c r="J35" s="215"/>
      <c r="K35" s="216"/>
      <c r="L35" s="216"/>
      <c r="M35" s="216"/>
      <c r="N35" s="216"/>
      <c r="O35" s="216"/>
      <c r="P35" s="217"/>
      <c r="Q35" s="180"/>
    </row>
    <row r="36" spans="1:17" ht="30.75" customHeight="1" x14ac:dyDescent="0.2">
      <c r="A36" s="44" t="s">
        <v>37</v>
      </c>
      <c r="B36" s="62"/>
      <c r="C36" s="54"/>
      <c r="D36" s="5"/>
      <c r="E36" s="5"/>
      <c r="F36" s="5"/>
      <c r="G36" s="5">
        <f t="shared" si="5"/>
        <v>0</v>
      </c>
      <c r="H36" s="39" t="e">
        <f t="shared" si="6"/>
        <v>#DIV/0!</v>
      </c>
      <c r="I36" s="99"/>
      <c r="J36" s="215"/>
      <c r="K36" s="216"/>
      <c r="L36" s="216"/>
      <c r="M36" s="216"/>
      <c r="N36" s="216"/>
      <c r="O36" s="216"/>
      <c r="P36" s="217"/>
      <c r="Q36" s="180"/>
    </row>
    <row r="37" spans="1:17" ht="29.25" customHeight="1" x14ac:dyDescent="0.2">
      <c r="A37" s="43" t="s">
        <v>3</v>
      </c>
      <c r="B37" s="61">
        <f>SUM(B38:B39)</f>
        <v>1126.4000000000001</v>
      </c>
      <c r="C37" s="53">
        <f>SUM(C38:C39)</f>
        <v>8</v>
      </c>
      <c r="D37" s="12">
        <f>SUM(D38:D39)</f>
        <v>0</v>
      </c>
      <c r="E37" s="12">
        <f>SUM(E38:E39)</f>
        <v>0</v>
      </c>
      <c r="F37" s="12">
        <f>SUM(F38:F39)</f>
        <v>1124.8</v>
      </c>
      <c r="G37" s="12">
        <f t="shared" si="5"/>
        <v>1132.8</v>
      </c>
      <c r="H37" s="40">
        <f t="shared" si="6"/>
        <v>1.0056818181818181</v>
      </c>
      <c r="I37" s="61">
        <f>SUM(I38:I39)</f>
        <v>0</v>
      </c>
      <c r="J37" s="215"/>
      <c r="K37" s="216"/>
      <c r="L37" s="216"/>
      <c r="M37" s="216"/>
      <c r="N37" s="216"/>
      <c r="O37" s="216"/>
      <c r="P37" s="217"/>
      <c r="Q37" s="180"/>
    </row>
    <row r="38" spans="1:17" ht="21.95" customHeight="1" x14ac:dyDescent="0.2">
      <c r="A38" s="44" t="s">
        <v>17</v>
      </c>
      <c r="B38" s="62">
        <v>828.3</v>
      </c>
      <c r="C38" s="54">
        <v>6</v>
      </c>
      <c r="D38" s="5"/>
      <c r="E38" s="5"/>
      <c r="F38" s="5">
        <v>827.1</v>
      </c>
      <c r="G38" s="5">
        <f t="shared" si="5"/>
        <v>833.1</v>
      </c>
      <c r="H38" s="39">
        <f t="shared" si="6"/>
        <v>1.0057950018109381</v>
      </c>
      <c r="I38" s="99"/>
      <c r="J38" s="215"/>
      <c r="K38" s="216"/>
      <c r="L38" s="216"/>
      <c r="M38" s="216"/>
      <c r="N38" s="216"/>
      <c r="O38" s="216"/>
      <c r="P38" s="217"/>
      <c r="Q38" s="180"/>
    </row>
    <row r="39" spans="1:17" ht="28.5" customHeight="1" x14ac:dyDescent="0.2">
      <c r="A39" s="44" t="s">
        <v>23</v>
      </c>
      <c r="B39" s="62">
        <v>298.10000000000002</v>
      </c>
      <c r="C39" s="54">
        <v>2</v>
      </c>
      <c r="D39" s="5"/>
      <c r="E39" s="5"/>
      <c r="F39" s="5">
        <v>297.7</v>
      </c>
      <c r="G39" s="5">
        <f t="shared" si="5"/>
        <v>299.7</v>
      </c>
      <c r="H39" s="39">
        <f t="shared" si="6"/>
        <v>1.0053673264005367</v>
      </c>
      <c r="I39" s="99"/>
      <c r="J39" s="215"/>
      <c r="K39" s="216"/>
      <c r="L39" s="216"/>
      <c r="M39" s="216"/>
      <c r="N39" s="216"/>
      <c r="O39" s="216"/>
      <c r="P39" s="217"/>
      <c r="Q39" s="180"/>
    </row>
    <row r="40" spans="1:17" ht="24.75" customHeight="1" x14ac:dyDescent="0.2">
      <c r="A40" s="46" t="s">
        <v>38</v>
      </c>
      <c r="B40" s="61">
        <f>SUM(B41)</f>
        <v>12.5</v>
      </c>
      <c r="C40" s="53">
        <f>SUM(C41)</f>
        <v>1</v>
      </c>
      <c r="D40" s="12">
        <f>SUM(D41)</f>
        <v>0</v>
      </c>
      <c r="E40" s="12">
        <f>SUM(E41)</f>
        <v>0</v>
      </c>
      <c r="F40" s="12">
        <f>SUM(F41)</f>
        <v>13.9</v>
      </c>
      <c r="G40" s="11">
        <f t="shared" si="5"/>
        <v>14.9</v>
      </c>
      <c r="H40" s="40">
        <f t="shared" si="6"/>
        <v>1.1919999999999999</v>
      </c>
      <c r="I40" s="61">
        <f>SUM(I41)</f>
        <v>0</v>
      </c>
      <c r="J40" s="215"/>
      <c r="K40" s="216"/>
      <c r="L40" s="216"/>
      <c r="M40" s="216"/>
      <c r="N40" s="216"/>
      <c r="O40" s="216"/>
      <c r="P40" s="217"/>
      <c r="Q40" s="180"/>
    </row>
    <row r="41" spans="1:17" ht="32.25" customHeight="1" thickBot="1" x14ac:dyDescent="0.25">
      <c r="A41" s="44" t="s">
        <v>58</v>
      </c>
      <c r="B41" s="62">
        <v>12.5</v>
      </c>
      <c r="C41" s="54">
        <v>1</v>
      </c>
      <c r="D41" s="5"/>
      <c r="E41" s="5"/>
      <c r="F41" s="5">
        <v>13.9</v>
      </c>
      <c r="G41" s="5">
        <f t="shared" si="5"/>
        <v>14.9</v>
      </c>
      <c r="H41" s="39">
        <f t="shared" si="6"/>
        <v>1.1919999999999999</v>
      </c>
      <c r="I41" s="99"/>
      <c r="J41" s="215"/>
      <c r="K41" s="216"/>
      <c r="L41" s="216"/>
      <c r="M41" s="216"/>
      <c r="N41" s="216"/>
      <c r="O41" s="216"/>
      <c r="P41" s="217"/>
      <c r="Q41" s="181"/>
    </row>
    <row r="42" spans="1:17" ht="32.25" customHeight="1" thickBot="1" x14ac:dyDescent="0.25">
      <c r="A42" s="43" t="s">
        <v>4</v>
      </c>
      <c r="B42" s="61">
        <f>SUM(B43:B44)</f>
        <v>67.5</v>
      </c>
      <c r="C42" s="53">
        <f>SUM(C43:C44)</f>
        <v>3</v>
      </c>
      <c r="D42" s="12">
        <f>SUM(D43:D44)</f>
        <v>0</v>
      </c>
      <c r="E42" s="12">
        <f>SUM(E43:E44)</f>
        <v>0</v>
      </c>
      <c r="F42" s="12">
        <f>SUM(F43:F44)</f>
        <v>66.2</v>
      </c>
      <c r="G42" s="11">
        <f t="shared" si="5"/>
        <v>69.2</v>
      </c>
      <c r="H42" s="40">
        <f t="shared" si="6"/>
        <v>1.0251851851851852</v>
      </c>
      <c r="I42" s="61">
        <f>SUM(I43:I44)</f>
        <v>0</v>
      </c>
      <c r="J42" s="235" t="s">
        <v>100</v>
      </c>
      <c r="K42" s="236"/>
      <c r="L42" s="236"/>
      <c r="M42" s="236"/>
      <c r="N42" s="236"/>
      <c r="O42" s="236"/>
      <c r="P42" s="237"/>
      <c r="Q42" s="109">
        <f>SUM(Q31:Q41)</f>
        <v>150</v>
      </c>
    </row>
    <row r="43" spans="1:17" ht="24" customHeight="1" thickBot="1" x14ac:dyDescent="0.3">
      <c r="A43" s="44" t="s">
        <v>39</v>
      </c>
      <c r="B43" s="62">
        <v>65.900000000000006</v>
      </c>
      <c r="C43" s="55"/>
      <c r="D43" s="13"/>
      <c r="E43" s="13"/>
      <c r="F43" s="14">
        <v>66.2</v>
      </c>
      <c r="G43" s="10">
        <f t="shared" ref="G43:G55" si="8">SUM(C43:F43)</f>
        <v>66.2</v>
      </c>
      <c r="H43" s="39">
        <f t="shared" si="6"/>
        <v>1.0045523520485584</v>
      </c>
      <c r="I43" s="99"/>
      <c r="P43" s="31"/>
      <c r="Q43" s="105"/>
    </row>
    <row r="44" spans="1:17" ht="33" customHeight="1" thickBot="1" x14ac:dyDescent="0.3">
      <c r="A44" s="44" t="s">
        <v>20</v>
      </c>
      <c r="B44" s="62">
        <v>1.6</v>
      </c>
      <c r="C44" s="55">
        <v>3</v>
      </c>
      <c r="D44" s="13"/>
      <c r="E44" s="13"/>
      <c r="F44" s="14"/>
      <c r="G44" s="10">
        <f t="shared" si="8"/>
        <v>3</v>
      </c>
      <c r="H44" s="39">
        <f t="shared" si="6"/>
        <v>1.875</v>
      </c>
      <c r="I44" s="111"/>
      <c r="J44" s="238" t="s">
        <v>101</v>
      </c>
      <c r="K44" s="239"/>
      <c r="L44" s="239"/>
      <c r="M44" s="239"/>
      <c r="N44" s="239"/>
      <c r="O44" s="239"/>
      <c r="P44" s="239"/>
      <c r="Q44" s="224"/>
    </row>
    <row r="45" spans="1:17" ht="28.5" customHeight="1" x14ac:dyDescent="0.2">
      <c r="A45" s="43" t="s">
        <v>24</v>
      </c>
      <c r="B45" s="61">
        <f>SUM(B46:B47)</f>
        <v>0</v>
      </c>
      <c r="C45" s="53">
        <f>SUM(C46:C47)</f>
        <v>0</v>
      </c>
      <c r="D45" s="12">
        <f>SUM(D46:D47)</f>
        <v>0</v>
      </c>
      <c r="E45" s="12">
        <f>SUM(E46:E47)</f>
        <v>0</v>
      </c>
      <c r="F45" s="12">
        <f>SUM(F46:F47)</f>
        <v>0</v>
      </c>
      <c r="G45" s="11">
        <f>SUM(C45:F45)</f>
        <v>0</v>
      </c>
      <c r="H45" s="40" t="e">
        <f t="shared" si="6"/>
        <v>#DIV/0!</v>
      </c>
      <c r="I45" s="110">
        <f>SUM(I46:I47)</f>
        <v>0</v>
      </c>
      <c r="J45" s="240" t="s">
        <v>114</v>
      </c>
      <c r="K45" s="241"/>
      <c r="L45" s="241"/>
      <c r="M45" s="241"/>
      <c r="N45" s="241"/>
      <c r="O45" s="241"/>
      <c r="P45" s="242"/>
      <c r="Q45" s="112">
        <v>30</v>
      </c>
    </row>
    <row r="46" spans="1:17" ht="29.25" customHeight="1" x14ac:dyDescent="0.25">
      <c r="A46" s="44" t="s">
        <v>29</v>
      </c>
      <c r="B46" s="62"/>
      <c r="C46" s="55"/>
      <c r="D46" s="13"/>
      <c r="E46" s="13"/>
      <c r="F46" s="15"/>
      <c r="G46" s="10">
        <f t="shared" si="8"/>
        <v>0</v>
      </c>
      <c r="H46" s="39" t="e">
        <f t="shared" si="6"/>
        <v>#DIV/0!</v>
      </c>
      <c r="I46" s="111"/>
      <c r="J46" s="243" t="s">
        <v>115</v>
      </c>
      <c r="K46" s="244"/>
      <c r="L46" s="244"/>
      <c r="M46" s="244"/>
      <c r="N46" s="244"/>
      <c r="O46" s="244"/>
      <c r="P46" s="245"/>
      <c r="Q46" s="113">
        <v>26</v>
      </c>
    </row>
    <row r="47" spans="1:17" ht="22.5" customHeight="1" x14ac:dyDescent="0.25">
      <c r="A47" s="30"/>
      <c r="B47" s="62"/>
      <c r="C47" s="55"/>
      <c r="D47" s="13"/>
      <c r="E47" s="13"/>
      <c r="F47" s="16"/>
      <c r="G47" s="10">
        <f t="shared" si="8"/>
        <v>0</v>
      </c>
      <c r="H47" s="39" t="e">
        <f t="shared" si="6"/>
        <v>#DIV/0!</v>
      </c>
      <c r="I47" s="111"/>
      <c r="J47" s="243"/>
      <c r="K47" s="244"/>
      <c r="L47" s="244"/>
      <c r="M47" s="244"/>
      <c r="N47" s="244"/>
      <c r="O47" s="244"/>
      <c r="P47" s="245"/>
      <c r="Q47" s="114"/>
    </row>
    <row r="48" spans="1:17" ht="35.25" customHeight="1" thickBot="1" x14ac:dyDescent="0.25">
      <c r="A48" s="43" t="s">
        <v>25</v>
      </c>
      <c r="B48" s="61">
        <f>SUM(B49)</f>
        <v>8.6999999999999993</v>
      </c>
      <c r="C48" s="53">
        <f>SUM(C49)</f>
        <v>15</v>
      </c>
      <c r="D48" s="12">
        <f>SUM(D49)</f>
        <v>0</v>
      </c>
      <c r="E48" s="12">
        <f>SUM(E49)</f>
        <v>0</v>
      </c>
      <c r="F48" s="12">
        <f>SUM(F49)</f>
        <v>0</v>
      </c>
      <c r="G48" s="11">
        <f t="shared" si="8"/>
        <v>15</v>
      </c>
      <c r="H48" s="40">
        <f t="shared" si="6"/>
        <v>1.7241379310344829</v>
      </c>
      <c r="I48" s="110">
        <f>SUM(I49)</f>
        <v>0</v>
      </c>
      <c r="J48" s="246"/>
      <c r="K48" s="247"/>
      <c r="L48" s="247"/>
      <c r="M48" s="247"/>
      <c r="N48" s="247"/>
      <c r="O48" s="247"/>
      <c r="P48" s="248"/>
      <c r="Q48" s="115"/>
    </row>
    <row r="49" spans="1:17" ht="18.75" customHeight="1" thickBot="1" x14ac:dyDescent="0.3">
      <c r="A49" s="47" t="s">
        <v>63</v>
      </c>
      <c r="B49" s="63">
        <v>8.6999999999999993</v>
      </c>
      <c r="C49" s="55">
        <v>15</v>
      </c>
      <c r="D49" s="13"/>
      <c r="E49" s="13"/>
      <c r="F49" s="17"/>
      <c r="G49" s="10">
        <f t="shared" si="8"/>
        <v>15</v>
      </c>
      <c r="H49" s="39">
        <f t="shared" si="6"/>
        <v>1.7241379310344829</v>
      </c>
      <c r="I49" s="111"/>
      <c r="J49" s="232"/>
      <c r="K49" s="233"/>
      <c r="L49" s="233"/>
      <c r="M49" s="233"/>
      <c r="N49" s="233"/>
      <c r="O49" s="233"/>
      <c r="P49" s="234">
        <f>SUM(P45:P48)</f>
        <v>0</v>
      </c>
      <c r="Q49" s="109">
        <f>SUM(Q45:Q48)</f>
        <v>56</v>
      </c>
    </row>
    <row r="50" spans="1:17" ht="33" customHeight="1" thickBot="1" x14ac:dyDescent="0.25">
      <c r="A50" s="46" t="s">
        <v>26</v>
      </c>
      <c r="B50" s="61">
        <v>12</v>
      </c>
      <c r="C50" s="56">
        <v>8.9</v>
      </c>
      <c r="D50" s="22"/>
      <c r="E50" s="22"/>
      <c r="F50" s="18"/>
      <c r="G50" s="11">
        <f t="shared" si="8"/>
        <v>8.9</v>
      </c>
      <c r="H50" s="40">
        <f t="shared" si="6"/>
        <v>0.7416666666666667</v>
      </c>
      <c r="I50" s="61"/>
      <c r="P50" s="116"/>
      <c r="Q50" s="106"/>
    </row>
    <row r="51" spans="1:17" ht="34.5" customHeight="1" thickBot="1" x14ac:dyDescent="0.3">
      <c r="A51" s="48" t="s">
        <v>62</v>
      </c>
      <c r="B51" s="61">
        <f>SUM(B52:B55)</f>
        <v>72.099999999999994</v>
      </c>
      <c r="C51" s="53">
        <f>SUM(C52:C55)</f>
        <v>34</v>
      </c>
      <c r="D51" s="12">
        <f>SUM(D52:D55)</f>
        <v>0</v>
      </c>
      <c r="E51" s="12">
        <f>SUM(E52:E55)</f>
        <v>26</v>
      </c>
      <c r="F51" s="12">
        <f>SUM(F52:F55)</f>
        <v>0</v>
      </c>
      <c r="G51" s="11">
        <f>SUM(C51:F51)</f>
        <v>60</v>
      </c>
      <c r="H51" s="40">
        <f t="shared" si="6"/>
        <v>0.83217753120665749</v>
      </c>
      <c r="I51" s="61">
        <f>SUM(I52:I55)</f>
        <v>0</v>
      </c>
      <c r="J51" s="257" t="s">
        <v>102</v>
      </c>
      <c r="K51" s="258"/>
      <c r="L51" s="259"/>
      <c r="M51" s="259"/>
      <c r="N51" s="259"/>
      <c r="O51" s="259"/>
      <c r="P51" s="259"/>
      <c r="Q51" s="260"/>
    </row>
    <row r="52" spans="1:17" ht="24.75" customHeight="1" x14ac:dyDescent="0.25">
      <c r="A52" s="49" t="s">
        <v>43</v>
      </c>
      <c r="B52" s="62"/>
      <c r="C52" s="55"/>
      <c r="D52" s="13"/>
      <c r="E52" s="13"/>
      <c r="F52" s="16"/>
      <c r="G52" s="10">
        <f t="shared" si="8"/>
        <v>0</v>
      </c>
      <c r="H52" s="39" t="e">
        <f t="shared" si="6"/>
        <v>#DIV/0!</v>
      </c>
      <c r="I52" s="111"/>
      <c r="J52" s="261"/>
      <c r="K52" s="262"/>
      <c r="L52" s="262"/>
      <c r="M52" s="262"/>
      <c r="N52" s="262"/>
      <c r="O52" s="262"/>
      <c r="P52" s="263"/>
      <c r="Q52" s="117"/>
    </row>
    <row r="53" spans="1:17" ht="24" customHeight="1" x14ac:dyDescent="0.25">
      <c r="A53" s="49" t="s">
        <v>42</v>
      </c>
      <c r="B53" s="62"/>
      <c r="C53" s="55"/>
      <c r="D53" s="13"/>
      <c r="E53" s="13"/>
      <c r="F53" s="16"/>
      <c r="G53" s="10">
        <f t="shared" si="8"/>
        <v>0</v>
      </c>
      <c r="H53" s="39" t="e">
        <f t="shared" si="6"/>
        <v>#DIV/0!</v>
      </c>
      <c r="I53" s="111"/>
      <c r="J53" s="264"/>
      <c r="K53" s="244"/>
      <c r="L53" s="244"/>
      <c r="M53" s="244"/>
      <c r="N53" s="244"/>
      <c r="O53" s="244"/>
      <c r="P53" s="265"/>
      <c r="Q53" s="118"/>
    </row>
    <row r="54" spans="1:17" ht="25.5" customHeight="1" x14ac:dyDescent="0.25">
      <c r="A54" s="50" t="s">
        <v>44</v>
      </c>
      <c r="B54" s="62"/>
      <c r="C54" s="55"/>
      <c r="D54" s="13"/>
      <c r="E54" s="13"/>
      <c r="F54" s="16"/>
      <c r="G54" s="10">
        <f t="shared" si="8"/>
        <v>0</v>
      </c>
      <c r="H54" s="39" t="e">
        <f t="shared" si="6"/>
        <v>#DIV/0!</v>
      </c>
      <c r="I54" s="111"/>
      <c r="J54" s="264"/>
      <c r="K54" s="244"/>
      <c r="L54" s="244"/>
      <c r="M54" s="244"/>
      <c r="N54" s="244"/>
      <c r="O54" s="244"/>
      <c r="P54" s="265"/>
      <c r="Q54" s="118"/>
    </row>
    <row r="55" spans="1:17" ht="27.75" customHeight="1" thickBot="1" x14ac:dyDescent="0.3">
      <c r="A55" s="50" t="s">
        <v>45</v>
      </c>
      <c r="B55" s="64">
        <v>72.099999999999994</v>
      </c>
      <c r="C55" s="57">
        <v>34</v>
      </c>
      <c r="D55" s="19"/>
      <c r="E55" s="19">
        <v>26</v>
      </c>
      <c r="F55" s="20"/>
      <c r="G55" s="10">
        <f t="shared" si="8"/>
        <v>60</v>
      </c>
      <c r="H55" s="39">
        <f t="shared" si="6"/>
        <v>0.83217753120665749</v>
      </c>
      <c r="I55" s="111"/>
      <c r="J55" s="266"/>
      <c r="K55" s="247"/>
      <c r="L55" s="247"/>
      <c r="M55" s="247"/>
      <c r="N55" s="247"/>
      <c r="O55" s="247"/>
      <c r="P55" s="267"/>
      <c r="Q55" s="119"/>
    </row>
    <row r="56" spans="1:17" ht="27.75" customHeight="1" thickBot="1" x14ac:dyDescent="0.25">
      <c r="A56" s="46" t="s">
        <v>108</v>
      </c>
      <c r="B56" s="65">
        <f>SUM(B57)</f>
        <v>0.5</v>
      </c>
      <c r="C56" s="58">
        <f>SUM(C57)</f>
        <v>0</v>
      </c>
      <c r="D56" s="21">
        <f>SUM(D57)</f>
        <v>0</v>
      </c>
      <c r="E56" s="21">
        <f>SUM(E57)</f>
        <v>0</v>
      </c>
      <c r="F56" s="21">
        <f>SUM(F57)</f>
        <v>0</v>
      </c>
      <c r="G56" s="11">
        <f>SUM(C56:F56)</f>
        <v>0</v>
      </c>
      <c r="H56" s="40">
        <f t="shared" si="6"/>
        <v>0</v>
      </c>
      <c r="I56" s="110">
        <f>SUM(I57)</f>
        <v>0</v>
      </c>
      <c r="J56" s="268"/>
      <c r="K56" s="269"/>
      <c r="L56" s="269"/>
      <c r="M56" s="269"/>
      <c r="N56" s="269"/>
      <c r="O56" s="269"/>
      <c r="P56" s="270">
        <f>SUM(P52:P55)</f>
        <v>0</v>
      </c>
      <c r="Q56" s="120">
        <f>SUM(Q52:Q55)</f>
        <v>0</v>
      </c>
    </row>
    <row r="57" spans="1:17" ht="36" customHeight="1" thickBot="1" x14ac:dyDescent="0.3">
      <c r="A57" s="51" t="s">
        <v>20</v>
      </c>
      <c r="B57" s="184">
        <v>0.5</v>
      </c>
      <c r="C57" s="59"/>
      <c r="D57" s="24"/>
      <c r="E57" s="24"/>
      <c r="F57" s="25"/>
      <c r="G57" s="26">
        <f>SUM(C57:F57)</f>
        <v>0</v>
      </c>
      <c r="H57" s="42">
        <f t="shared" si="6"/>
        <v>0</v>
      </c>
      <c r="I57" s="99"/>
      <c r="J57" s="249"/>
      <c r="K57" s="250"/>
      <c r="L57" s="250"/>
      <c r="M57" s="250"/>
      <c r="N57" s="250"/>
      <c r="O57" s="250"/>
      <c r="P57" s="250"/>
      <c r="Q57" s="251"/>
    </row>
    <row r="58" spans="1:17" ht="51.75" customHeight="1" thickBot="1" x14ac:dyDescent="0.25">
      <c r="A58" s="52" t="s">
        <v>8</v>
      </c>
      <c r="B58" s="66">
        <f>SUM(B5+B14+B20+B23+B24+B25+B30+B37+B42+B40+B45+B48+B50+B51+B56)</f>
        <v>6204.5999999999995</v>
      </c>
      <c r="C58" s="60">
        <f>SUM(C5+C14+C20+C23+C24+C25+C30+C37+C42+C40+C45+C48+C50+C51+C56)</f>
        <v>855</v>
      </c>
      <c r="D58" s="32">
        <f>SUM(D5+D14+D20+D23+D24+D25+D30+D37+D42+D40+D45+D48+D50+D51+D56)</f>
        <v>900</v>
      </c>
      <c r="E58" s="32">
        <f>SUM(E5+E14+E20+E23+E24+E25+E30+E37+E42+E40+E45+E48+E50+E51+E56)</f>
        <v>56</v>
      </c>
      <c r="F58" s="32">
        <f>SUM(F5+F14+F20+F23+F24+F25+F30+F37+F42+F40+F45+F48+F50+F51+F56)</f>
        <v>4553.2</v>
      </c>
      <c r="G58" s="32">
        <f>SUM(C58:F58)</f>
        <v>6364.2</v>
      </c>
      <c r="H58" s="126">
        <f t="shared" si="6"/>
        <v>1.0257228507881251</v>
      </c>
      <c r="I58" s="127">
        <f>SUM(I5+I14+I20+I23+I24+I25+I30+I37+I42+I40+I45+I48+I50+I51+I56)</f>
        <v>30</v>
      </c>
      <c r="J58" s="252"/>
      <c r="K58" s="227"/>
      <c r="L58" s="227"/>
      <c r="M58" s="227"/>
      <c r="N58" s="227"/>
      <c r="O58" s="227"/>
      <c r="P58" s="227"/>
      <c r="Q58" s="228"/>
    </row>
    <row r="59" spans="1:17" ht="15.75" customHeight="1" x14ac:dyDescent="0.2">
      <c r="Q59" s="3"/>
    </row>
    <row r="60" spans="1:17" ht="18.75" customHeight="1" x14ac:dyDescent="0.2">
      <c r="A60" s="253" t="s">
        <v>103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</row>
    <row r="61" spans="1:17" ht="18.75" customHeight="1" x14ac:dyDescent="0.2">
      <c r="A61" s="107" t="s">
        <v>69</v>
      </c>
      <c r="B61" s="108" t="s">
        <v>116</v>
      </c>
      <c r="C61" s="108"/>
    </row>
    <row r="62" spans="1:17" ht="18.75" customHeight="1" x14ac:dyDescent="0.2">
      <c r="A62" s="2"/>
      <c r="B62" s="2"/>
      <c r="C62" s="2"/>
    </row>
    <row r="63" spans="1:17" ht="18.75" customHeight="1" x14ac:dyDescent="0.2">
      <c r="A63" s="255" t="s">
        <v>111</v>
      </c>
      <c r="B63" s="256"/>
      <c r="C63" s="256"/>
      <c r="D63" s="185">
        <v>43391</v>
      </c>
    </row>
    <row r="64" spans="1:17" ht="18" customHeight="1" x14ac:dyDescent="0.2"/>
    <row r="65" ht="18.75" customHeight="1" x14ac:dyDescent="0.2"/>
  </sheetData>
  <mergeCells count="46">
    <mergeCell ref="J57:Q57"/>
    <mergeCell ref="J58:Q58"/>
    <mergeCell ref="A60:N60"/>
    <mergeCell ref="A63:C63"/>
    <mergeCell ref="J51:Q51"/>
    <mergeCell ref="J52:P52"/>
    <mergeCell ref="J53:P53"/>
    <mergeCell ref="J54:P54"/>
    <mergeCell ref="J55:P55"/>
    <mergeCell ref="J56:P56"/>
    <mergeCell ref="J49:P49"/>
    <mergeCell ref="J37:P37"/>
    <mergeCell ref="J38:P38"/>
    <mergeCell ref="J39:P39"/>
    <mergeCell ref="J40:P40"/>
    <mergeCell ref="J41:P41"/>
    <mergeCell ref="J42:P42"/>
    <mergeCell ref="J44:Q44"/>
    <mergeCell ref="J45:P45"/>
    <mergeCell ref="J46:P46"/>
    <mergeCell ref="J47:P47"/>
    <mergeCell ref="J48:P48"/>
    <mergeCell ref="J36:P36"/>
    <mergeCell ref="J27:Q27"/>
    <mergeCell ref="J28:Q28"/>
    <mergeCell ref="J29:Q29"/>
    <mergeCell ref="J30:P30"/>
    <mergeCell ref="J31:P31"/>
    <mergeCell ref="J32:P32"/>
    <mergeCell ref="J33:P33"/>
    <mergeCell ref="J34:P34"/>
    <mergeCell ref="J35:P35"/>
    <mergeCell ref="O20:O21"/>
    <mergeCell ref="A1:Q1"/>
    <mergeCell ref="B2:Q2"/>
    <mergeCell ref="A3:A4"/>
    <mergeCell ref="I3:I4"/>
    <mergeCell ref="J3:J4"/>
    <mergeCell ref="Q3:Q4"/>
    <mergeCell ref="P20:P21"/>
    <mergeCell ref="Q20:Q21"/>
    <mergeCell ref="J20:J21"/>
    <mergeCell ref="K20:K21"/>
    <mergeCell ref="L20:L21"/>
    <mergeCell ref="M20:M21"/>
    <mergeCell ref="N20:N21"/>
  </mergeCells>
  <pageMargins left="0" right="0" top="0" bottom="0" header="0" footer="0"/>
  <pageSetup paperSize="8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7"/>
  <sheetViews>
    <sheetView tabSelected="1" topLeftCell="A22" zoomScale="75" zoomScaleNormal="75" zoomScaleSheetLayoutView="100" workbookViewId="0">
      <selection activeCell="E35" sqref="E35"/>
    </sheetView>
  </sheetViews>
  <sheetFormatPr defaultColWidth="9.140625" defaultRowHeight="12.75" x14ac:dyDescent="0.2"/>
  <cols>
    <col min="1" max="1" width="7.5703125" style="1" customWidth="1"/>
    <col min="2" max="2" width="50.140625" style="1" customWidth="1"/>
    <col min="3" max="3" width="29.42578125" style="4" customWidth="1"/>
    <col min="4" max="4" width="30.28515625" style="4" customWidth="1"/>
    <col min="5" max="5" width="14.7109375" style="1" customWidth="1"/>
    <col min="6" max="16384" width="9.140625" style="1"/>
  </cols>
  <sheetData>
    <row r="1" spans="1:5" ht="64.5" customHeight="1" x14ac:dyDescent="0.2">
      <c r="A1" s="274"/>
      <c r="B1" s="275"/>
      <c r="C1" s="147"/>
      <c r="D1" s="147"/>
      <c r="E1" s="175"/>
    </row>
    <row r="2" spans="1:5" ht="54.75" customHeight="1" x14ac:dyDescent="0.2">
      <c r="A2" s="285" t="s">
        <v>104</v>
      </c>
      <c r="B2" s="275"/>
      <c r="C2" s="275"/>
      <c r="D2" s="275"/>
      <c r="E2" s="2"/>
    </row>
    <row r="3" spans="1:5" ht="36" customHeight="1" x14ac:dyDescent="0.2">
      <c r="A3" s="280" t="s">
        <v>109</v>
      </c>
      <c r="B3" s="281"/>
      <c r="C3" s="281"/>
      <c r="D3" s="281"/>
      <c r="E3" s="2"/>
    </row>
    <row r="4" spans="1:5" ht="34.5" customHeight="1" x14ac:dyDescent="0.2">
      <c r="A4" s="274" t="s">
        <v>110</v>
      </c>
      <c r="B4" s="275"/>
      <c r="C4" s="275"/>
      <c r="D4" s="275"/>
      <c r="E4" s="2"/>
    </row>
    <row r="5" spans="1:5" ht="27.75" customHeight="1" x14ac:dyDescent="0.2">
      <c r="A5" s="174"/>
      <c r="B5" s="173"/>
      <c r="C5" s="173"/>
      <c r="D5" s="172" t="s">
        <v>67</v>
      </c>
      <c r="E5" s="2"/>
    </row>
    <row r="6" spans="1:5" ht="22.5" customHeight="1" x14ac:dyDescent="0.2">
      <c r="A6" s="282" t="s">
        <v>87</v>
      </c>
      <c r="B6" s="286"/>
      <c r="C6" s="282" t="s">
        <v>86</v>
      </c>
      <c r="D6" s="282" t="s">
        <v>85</v>
      </c>
      <c r="E6" s="145"/>
    </row>
    <row r="7" spans="1:5" ht="18.75" customHeight="1" x14ac:dyDescent="0.2">
      <c r="A7" s="286"/>
      <c r="B7" s="286"/>
      <c r="C7" s="284"/>
      <c r="D7" s="283"/>
      <c r="E7" s="145"/>
    </row>
    <row r="8" spans="1:5" ht="30" customHeight="1" x14ac:dyDescent="0.2">
      <c r="A8" s="271" t="s">
        <v>84</v>
      </c>
      <c r="B8" s="171" t="s">
        <v>2</v>
      </c>
      <c r="C8" s="162">
        <f>MŠ!G5</f>
        <v>816.1</v>
      </c>
      <c r="D8" s="162">
        <f>MŠ!I5</f>
        <v>0</v>
      </c>
      <c r="E8" s="3"/>
    </row>
    <row r="9" spans="1:5" ht="27.75" customHeight="1" x14ac:dyDescent="0.2">
      <c r="A9" s="272"/>
      <c r="B9" s="171" t="s">
        <v>5</v>
      </c>
      <c r="C9" s="162">
        <f>MŠ!G14</f>
        <v>350</v>
      </c>
      <c r="D9" s="162">
        <f>MŠ!I14</f>
        <v>6</v>
      </c>
      <c r="E9" s="3"/>
    </row>
    <row r="10" spans="1:5" ht="31.5" customHeight="1" x14ac:dyDescent="0.2">
      <c r="A10" s="272"/>
      <c r="B10" s="171" t="s">
        <v>6</v>
      </c>
      <c r="C10" s="162">
        <f>MŠ!G20</f>
        <v>150</v>
      </c>
      <c r="D10" s="162">
        <f>MŠ!I20</f>
        <v>20</v>
      </c>
      <c r="E10" s="3"/>
    </row>
    <row r="11" spans="1:5" ht="27.75" customHeight="1" x14ac:dyDescent="0.2">
      <c r="A11" s="272"/>
      <c r="B11" s="171" t="s">
        <v>7</v>
      </c>
      <c r="C11" s="162">
        <f>MŠ!G23</f>
        <v>3</v>
      </c>
      <c r="D11" s="162">
        <f>MŠ!I23</f>
        <v>0</v>
      </c>
      <c r="E11" s="3"/>
    </row>
    <row r="12" spans="1:5" ht="27" customHeight="1" x14ac:dyDescent="0.2">
      <c r="A12" s="272"/>
      <c r="B12" s="171" t="s">
        <v>9</v>
      </c>
      <c r="C12" s="162">
        <f>MŠ!G24</f>
        <v>1</v>
      </c>
      <c r="D12" s="162">
        <f>MŠ!I24</f>
        <v>0</v>
      </c>
      <c r="E12" s="3"/>
    </row>
    <row r="13" spans="1:5" ht="29.25" customHeight="1" x14ac:dyDescent="0.2">
      <c r="A13" s="272"/>
      <c r="B13" s="171" t="s">
        <v>10</v>
      </c>
      <c r="C13" s="162">
        <f>MŠ!G25</f>
        <v>405</v>
      </c>
      <c r="D13" s="162">
        <f>MŠ!I25</f>
        <v>4</v>
      </c>
      <c r="E13" s="3"/>
    </row>
    <row r="14" spans="1:5" ht="30" customHeight="1" x14ac:dyDescent="0.2">
      <c r="A14" s="272"/>
      <c r="B14" s="171" t="s">
        <v>12</v>
      </c>
      <c r="C14" s="162">
        <f>MŠ!G30</f>
        <v>3338.3</v>
      </c>
      <c r="D14" s="162">
        <f>MŠ!I30</f>
        <v>0</v>
      </c>
      <c r="E14" s="3"/>
    </row>
    <row r="15" spans="1:5" ht="31.5" customHeight="1" x14ac:dyDescent="0.2">
      <c r="A15" s="272"/>
      <c r="B15" s="171" t="s">
        <v>3</v>
      </c>
      <c r="C15" s="162">
        <f>MŠ!G37</f>
        <v>1132.8</v>
      </c>
      <c r="D15" s="162">
        <f>MŠ!I37</f>
        <v>0</v>
      </c>
      <c r="E15" s="3"/>
    </row>
    <row r="16" spans="1:5" ht="33" customHeight="1" x14ac:dyDescent="0.2">
      <c r="A16" s="272"/>
      <c r="B16" s="171" t="s">
        <v>38</v>
      </c>
      <c r="C16" s="162">
        <f>MŠ!G40</f>
        <v>14.9</v>
      </c>
      <c r="D16" s="162">
        <f>MŠ!I40</f>
        <v>0</v>
      </c>
      <c r="E16" s="3"/>
    </row>
    <row r="17" spans="1:13" ht="31.5" customHeight="1" x14ac:dyDescent="0.2">
      <c r="A17" s="272"/>
      <c r="B17" s="171" t="s">
        <v>4</v>
      </c>
      <c r="C17" s="162">
        <f>MŠ!G42</f>
        <v>69.2</v>
      </c>
      <c r="D17" s="162">
        <f>MŠ!I42</f>
        <v>0</v>
      </c>
      <c r="E17" s="3"/>
    </row>
    <row r="18" spans="1:13" ht="27" customHeight="1" x14ac:dyDescent="0.2">
      <c r="A18" s="272"/>
      <c r="B18" s="171" t="s">
        <v>24</v>
      </c>
      <c r="C18" s="162">
        <f>MŠ!G45</f>
        <v>0</v>
      </c>
      <c r="D18" s="162">
        <f>MŠ!I45</f>
        <v>0</v>
      </c>
      <c r="E18" s="3"/>
    </row>
    <row r="19" spans="1:13" ht="24.75" customHeight="1" x14ac:dyDescent="0.2">
      <c r="A19" s="272"/>
      <c r="B19" s="171" t="s">
        <v>25</v>
      </c>
      <c r="C19" s="162">
        <f>MŠ!G48</f>
        <v>15</v>
      </c>
      <c r="D19" s="162">
        <f>MŠ!I48</f>
        <v>0</v>
      </c>
      <c r="E19" s="3"/>
    </row>
    <row r="20" spans="1:13" ht="30" customHeight="1" x14ac:dyDescent="0.2">
      <c r="A20" s="272"/>
      <c r="B20" s="171" t="s">
        <v>26</v>
      </c>
      <c r="C20" s="162">
        <f>MŠ!G50</f>
        <v>8.9</v>
      </c>
      <c r="D20" s="162">
        <f>MŠ!I50</f>
        <v>0</v>
      </c>
      <c r="E20" s="3"/>
    </row>
    <row r="21" spans="1:13" ht="31.5" customHeight="1" thickBot="1" x14ac:dyDescent="0.25">
      <c r="A21" s="272"/>
      <c r="B21" s="170" t="s">
        <v>83</v>
      </c>
      <c r="C21" s="162">
        <f>MŠ!G51</f>
        <v>60</v>
      </c>
      <c r="D21" s="162">
        <f>MŠ!I51</f>
        <v>0</v>
      </c>
      <c r="E21" s="3"/>
    </row>
    <row r="22" spans="1:13" ht="35.25" customHeight="1" thickTop="1" thickBot="1" x14ac:dyDescent="0.25">
      <c r="A22" s="273"/>
      <c r="B22" s="169" t="s">
        <v>82</v>
      </c>
      <c r="C22" s="154">
        <f>SUM(C8:C21)</f>
        <v>6364.1999999999989</v>
      </c>
      <c r="D22" s="154">
        <f>SUM(D8:D21)</f>
        <v>30</v>
      </c>
      <c r="E22" s="168"/>
    </row>
    <row r="23" spans="1:13" ht="31.5" customHeight="1" thickTop="1" x14ac:dyDescent="0.2">
      <c r="A23" s="271" t="s">
        <v>81</v>
      </c>
      <c r="B23" s="167" t="s">
        <v>80</v>
      </c>
      <c r="C23" s="166">
        <f>MŠ!O5</f>
        <v>900</v>
      </c>
      <c r="D23" s="166">
        <f>MŠ!Q5</f>
        <v>0</v>
      </c>
    </row>
    <row r="24" spans="1:13" ht="29.25" customHeight="1" x14ac:dyDescent="0.2">
      <c r="A24" s="272"/>
      <c r="B24" s="165" t="s">
        <v>32</v>
      </c>
      <c r="C24" s="162">
        <f>MŠ!O11</f>
        <v>0</v>
      </c>
      <c r="D24" s="162">
        <f>MŠ!Q11</f>
        <v>180</v>
      </c>
    </row>
    <row r="25" spans="1:13" ht="27" customHeight="1" x14ac:dyDescent="0.2">
      <c r="A25" s="272"/>
      <c r="B25" s="164" t="s">
        <v>79</v>
      </c>
      <c r="C25" s="162">
        <f>MŠ!O12</f>
        <v>0</v>
      </c>
      <c r="D25" s="162">
        <f>MŠ!Q12</f>
        <v>0</v>
      </c>
    </row>
    <row r="26" spans="1:13" ht="28.5" customHeight="1" x14ac:dyDescent="0.2">
      <c r="A26" s="272"/>
      <c r="B26" s="164" t="s">
        <v>31</v>
      </c>
      <c r="C26" s="162">
        <f>MŠ!O13</f>
        <v>0</v>
      </c>
      <c r="D26" s="162">
        <f>MŠ!Q13</f>
        <v>0</v>
      </c>
    </row>
    <row r="27" spans="1:13" ht="31.5" customHeight="1" x14ac:dyDescent="0.2">
      <c r="A27" s="272"/>
      <c r="B27" s="163" t="s">
        <v>55</v>
      </c>
      <c r="C27" s="162">
        <f>MŠ!O14</f>
        <v>56</v>
      </c>
      <c r="D27" s="162">
        <f>MŠ!Q14</f>
        <v>0</v>
      </c>
    </row>
    <row r="28" spans="1:13" ht="33.75" customHeight="1" x14ac:dyDescent="0.2">
      <c r="A28" s="272"/>
      <c r="B28" s="161" t="s">
        <v>33</v>
      </c>
      <c r="C28" s="159">
        <f>MŠ!O15</f>
        <v>0</v>
      </c>
      <c r="D28" s="159">
        <f>MŠ!Q15</f>
        <v>0</v>
      </c>
    </row>
    <row r="29" spans="1:13" ht="33" customHeight="1" x14ac:dyDescent="0.2">
      <c r="A29" s="272"/>
      <c r="B29" s="161" t="s">
        <v>34</v>
      </c>
      <c r="C29" s="159">
        <f>MŠ!O19</f>
        <v>0</v>
      </c>
      <c r="D29" s="159">
        <f>MŠ!Q19</f>
        <v>0</v>
      </c>
    </row>
    <row r="30" spans="1:13" ht="37.5" customHeight="1" x14ac:dyDescent="0.2">
      <c r="A30" s="272"/>
      <c r="B30" s="160" t="s">
        <v>78</v>
      </c>
      <c r="C30" s="159">
        <f>MŠ!O22</f>
        <v>4553.2</v>
      </c>
      <c r="D30" s="159">
        <f>MŠ!Q22</f>
        <v>0</v>
      </c>
      <c r="M30" s="156"/>
    </row>
    <row r="31" spans="1:13" ht="34.5" customHeight="1" x14ac:dyDescent="0.2">
      <c r="A31" s="272"/>
      <c r="B31" s="160" t="s">
        <v>77</v>
      </c>
      <c r="C31" s="159">
        <f>MŠ!O23</f>
        <v>845</v>
      </c>
      <c r="D31" s="159">
        <f>MŠ!Q23</f>
        <v>0</v>
      </c>
      <c r="G31" s="156"/>
    </row>
    <row r="32" spans="1:13" ht="34.5" customHeight="1" thickBot="1" x14ac:dyDescent="0.25">
      <c r="A32" s="272"/>
      <c r="B32" s="158" t="s">
        <v>76</v>
      </c>
      <c r="C32" s="157">
        <f>MŠ!O24</f>
        <v>10</v>
      </c>
      <c r="D32" s="157">
        <f>MŠ!Q24</f>
        <v>0</v>
      </c>
      <c r="G32" s="156"/>
    </row>
    <row r="33" spans="1:5" ht="34.5" customHeight="1" thickTop="1" thickBot="1" x14ac:dyDescent="0.25">
      <c r="A33" s="273"/>
      <c r="B33" s="155" t="s">
        <v>75</v>
      </c>
      <c r="C33" s="154">
        <f>SUM(C23:C32)</f>
        <v>6364.2</v>
      </c>
      <c r="D33" s="154">
        <f>SUM(D23:D32)</f>
        <v>180</v>
      </c>
    </row>
    <row r="34" spans="1:5" ht="34.5" customHeight="1" thickTop="1" x14ac:dyDescent="0.2">
      <c r="A34" s="278" t="s">
        <v>74</v>
      </c>
      <c r="B34" s="279"/>
      <c r="C34" s="153">
        <f>SUM(C33-C22)</f>
        <v>9.0949470177292824E-13</v>
      </c>
      <c r="D34" s="153">
        <f>SUM(D33-D22)</f>
        <v>150</v>
      </c>
    </row>
    <row r="35" spans="1:5" ht="27.75" customHeight="1" x14ac:dyDescent="0.2">
      <c r="A35" s="152" t="s">
        <v>69</v>
      </c>
      <c r="B35" s="147" t="s">
        <v>117</v>
      </c>
      <c r="C35" s="151" t="s">
        <v>73</v>
      </c>
      <c r="D35" s="147" t="s">
        <v>117</v>
      </c>
    </row>
    <row r="36" spans="1:5" ht="34.5" customHeight="1" x14ac:dyDescent="0.2">
      <c r="A36" s="276" t="s">
        <v>105</v>
      </c>
      <c r="B36" s="277"/>
      <c r="C36" s="277"/>
      <c r="D36" s="277"/>
      <c r="E36" s="3"/>
    </row>
    <row r="37" spans="1:5" ht="20.25" customHeight="1" x14ac:dyDescent="0.2">
      <c r="B37" s="150"/>
      <c r="C37" s="149"/>
      <c r="D37" s="149"/>
      <c r="E37" s="3"/>
    </row>
    <row r="38" spans="1:5" ht="18.75" customHeight="1" x14ac:dyDescent="0.2">
      <c r="C38" s="149"/>
      <c r="D38" s="149"/>
      <c r="E38" s="148"/>
    </row>
    <row r="39" spans="1:5" ht="18" customHeight="1" x14ac:dyDescent="0.2">
      <c r="E39" s="148"/>
    </row>
    <row r="40" spans="1:5" ht="18.75" customHeight="1" x14ac:dyDescent="0.2">
      <c r="E40" s="147"/>
    </row>
    <row r="41" spans="1:5" ht="18.75" customHeight="1" x14ac:dyDescent="0.2">
      <c r="E41" s="147"/>
    </row>
    <row r="42" spans="1:5" ht="18.75" customHeight="1" x14ac:dyDescent="0.2">
      <c r="E42" s="146"/>
    </row>
    <row r="43" spans="1:5" ht="18.75" customHeight="1" x14ac:dyDescent="0.2">
      <c r="E43" s="146"/>
    </row>
    <row r="44" spans="1:5" ht="18.75" customHeight="1" x14ac:dyDescent="0.2">
      <c r="E44" s="146"/>
    </row>
    <row r="45" spans="1:5" ht="18.75" customHeight="1" x14ac:dyDescent="0.2">
      <c r="E45" s="146"/>
    </row>
    <row r="46" spans="1:5" ht="18.75" customHeight="1" x14ac:dyDescent="0.2">
      <c r="C46" s="145"/>
      <c r="D46" s="145"/>
      <c r="E46" s="3"/>
    </row>
    <row r="47" spans="1:5" ht="18.75" customHeight="1" x14ac:dyDescent="0.2">
      <c r="E47" s="3"/>
    </row>
    <row r="48" spans="1:5" ht="18.75" customHeight="1" x14ac:dyDescent="0.2">
      <c r="E48" s="3"/>
    </row>
    <row r="49" spans="5:5" ht="18.75" customHeight="1" x14ac:dyDescent="0.2">
      <c r="E49" s="3"/>
    </row>
    <row r="50" spans="5:5" ht="18.75" customHeight="1" x14ac:dyDescent="0.2"/>
    <row r="51" spans="5:5" ht="18.75" customHeight="1" x14ac:dyDescent="0.2"/>
    <row r="52" spans="5:5" ht="18.75" customHeight="1" x14ac:dyDescent="0.2"/>
    <row r="53" spans="5:5" ht="18.75" customHeight="1" x14ac:dyDescent="0.2"/>
    <row r="54" spans="5:5" ht="18.75" customHeight="1" x14ac:dyDescent="0.2"/>
    <row r="55" spans="5:5" ht="18.75" customHeight="1" x14ac:dyDescent="0.2"/>
    <row r="56" spans="5:5" ht="18" customHeight="1" x14ac:dyDescent="0.2"/>
    <row r="57" spans="5:5" ht="18.75" customHeight="1" x14ac:dyDescent="0.2"/>
  </sheetData>
  <mergeCells count="11">
    <mergeCell ref="A8:A22"/>
    <mergeCell ref="A1:B1"/>
    <mergeCell ref="A23:A33"/>
    <mergeCell ref="A36:D36"/>
    <mergeCell ref="A34:B34"/>
    <mergeCell ref="A3:D3"/>
    <mergeCell ref="D6:D7"/>
    <mergeCell ref="C6:C7"/>
    <mergeCell ref="A2:D2"/>
    <mergeCell ref="A4:D4"/>
    <mergeCell ref="A6:B7"/>
  </mergeCells>
  <printOptions horizontalCentered="1"/>
  <pageMargins left="0" right="0" top="0" bottom="0" header="0" footer="0"/>
  <pageSetup paperSize="9" scale="70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6" sqref="H36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5" sqref="F35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MŠ</vt:lpstr>
      <vt:lpstr>Rozpočet PO 2019</vt:lpstr>
      <vt:lpstr>List2</vt:lpstr>
      <vt:lpstr>List1</vt:lpstr>
      <vt:lpstr>List3</vt:lpstr>
      <vt:lpstr>'Rozpočet PO 2019'!Oblast_tisku</vt:lpstr>
    </vt:vector>
  </TitlesOfParts>
  <Company>Úřad městské části Praha 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Novak</dc:creator>
  <cp:lastModifiedBy>Ředitelka</cp:lastModifiedBy>
  <cp:lastPrinted>2018-10-18T11:01:38Z</cp:lastPrinted>
  <dcterms:created xsi:type="dcterms:W3CDTF">2004-03-04T14:15:38Z</dcterms:created>
  <dcterms:modified xsi:type="dcterms:W3CDTF">2018-10-18T11:01:43Z</dcterms:modified>
</cp:coreProperties>
</file>